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Obnova krytu komunikace" sheetId="2" r:id="rId2"/>
    <sheet name="02 - Vedlejší a ostatní n..." sheetId="3" r:id="rId3"/>
    <sheet name="Seznam figur" sheetId="4" r:id="rId4"/>
    <sheet name="Pokyny pro vyplnění" sheetId="5" r:id="rId5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Obnova krytu komunikace'!$C$87:$K$357</definedName>
    <definedName name="_xlnm.Print_Area" localSheetId="1">'01 - Obnova krytu komunikace'!$C$4:$J$39,'01 - Obnova krytu komunikace'!$C$45:$J$69,'01 - Obnova krytu komunikace'!$C$75:$K$357</definedName>
    <definedName name="_xlnm.Print_Titles" localSheetId="1">'01 - Obnova krytu komunikace'!$87:$87</definedName>
    <definedName name="_xlnm._FilterDatabase" localSheetId="2" hidden="1">'02 - Vedlejší a ostatní n...'!$C$79:$K$91</definedName>
    <definedName name="_xlnm.Print_Area" localSheetId="2">'02 - Vedlejší a ostatní n...'!$C$4:$J$39,'02 - Vedlejší a ostatní n...'!$C$45:$J$61,'02 - Vedlejší a ostatní n...'!$C$67:$K$91</definedName>
    <definedName name="_xlnm.Print_Titles" localSheetId="2">'02 - Vedlejší a ostatní n...'!$79:$79</definedName>
    <definedName name="_xlnm.Print_Area" localSheetId="3">'Seznam figur'!$C$4:$G$79</definedName>
    <definedName name="_xlnm.Print_Titles" localSheetId="3">'Seznam figur'!$9:$9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56"/>
  <c i="3" r="J35"/>
  <c i="1" r="AX56"/>
  <c i="3"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BI83"/>
  <c r="BH83"/>
  <c r="BG83"/>
  <c r="BF83"/>
  <c r="T83"/>
  <c r="R83"/>
  <c r="P83"/>
  <c r="BI82"/>
  <c r="BH82"/>
  <c r="BG82"/>
  <c r="BF82"/>
  <c r="T82"/>
  <c r="R82"/>
  <c r="P82"/>
  <c r="J77"/>
  <c r="J76"/>
  <c r="F76"/>
  <c r="F74"/>
  <c r="E72"/>
  <c r="J55"/>
  <c r="J54"/>
  <c r="F54"/>
  <c r="F52"/>
  <c r="E50"/>
  <c r="J18"/>
  <c r="E18"/>
  <c r="F77"/>
  <c r="J17"/>
  <c r="J12"/>
  <c r="J52"/>
  <c r="E7"/>
  <c r="E70"/>
  <c i="2" r="J37"/>
  <c r="J36"/>
  <c i="1" r="AY55"/>
  <c i="2" r="J35"/>
  <c i="1" r="AX55"/>
  <c i="2"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1"/>
  <c r="BH351"/>
  <c r="BG351"/>
  <c r="BF351"/>
  <c r="T351"/>
  <c r="T350"/>
  <c r="R351"/>
  <c r="R350"/>
  <c r="P351"/>
  <c r="P350"/>
  <c r="BI348"/>
  <c r="BH348"/>
  <c r="BG348"/>
  <c r="BF348"/>
  <c r="T348"/>
  <c r="R348"/>
  <c r="P348"/>
  <c r="BI346"/>
  <c r="BH346"/>
  <c r="BG346"/>
  <c r="BF346"/>
  <c r="T346"/>
  <c r="R346"/>
  <c r="P346"/>
  <c r="BI343"/>
  <c r="BH343"/>
  <c r="BG343"/>
  <c r="BF343"/>
  <c r="T343"/>
  <c r="R343"/>
  <c r="P343"/>
  <c r="BI340"/>
  <c r="BH340"/>
  <c r="BG340"/>
  <c r="BF340"/>
  <c r="T340"/>
  <c r="R340"/>
  <c r="P340"/>
  <c r="BI337"/>
  <c r="BH337"/>
  <c r="BG337"/>
  <c r="BF337"/>
  <c r="T337"/>
  <c r="R337"/>
  <c r="P337"/>
  <c r="BI334"/>
  <c r="BH334"/>
  <c r="BG334"/>
  <c r="BF334"/>
  <c r="T334"/>
  <c r="R334"/>
  <c r="P334"/>
  <c r="BI331"/>
  <c r="BH331"/>
  <c r="BG331"/>
  <c r="BF331"/>
  <c r="T331"/>
  <c r="R331"/>
  <c r="P331"/>
  <c r="BI330"/>
  <c r="BH330"/>
  <c r="BG330"/>
  <c r="BF330"/>
  <c r="T330"/>
  <c r="R330"/>
  <c r="P330"/>
  <c r="BI327"/>
  <c r="BH327"/>
  <c r="BG327"/>
  <c r="BF327"/>
  <c r="T327"/>
  <c r="R327"/>
  <c r="P327"/>
  <c r="BI323"/>
  <c r="BH323"/>
  <c r="BG323"/>
  <c r="BF323"/>
  <c r="T323"/>
  <c r="R323"/>
  <c r="P323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2"/>
  <c r="BH312"/>
  <c r="BG312"/>
  <c r="BF312"/>
  <c r="T312"/>
  <c r="R312"/>
  <c r="P312"/>
  <c r="BI309"/>
  <c r="BH309"/>
  <c r="BG309"/>
  <c r="BF309"/>
  <c r="T309"/>
  <c r="R309"/>
  <c r="P309"/>
  <c r="BI304"/>
  <c r="BH304"/>
  <c r="BG304"/>
  <c r="BF304"/>
  <c r="T304"/>
  <c r="R304"/>
  <c r="P304"/>
  <c r="BI302"/>
  <c r="BH302"/>
  <c r="BG302"/>
  <c r="BF302"/>
  <c r="T302"/>
  <c r="R302"/>
  <c r="P302"/>
  <c r="BI299"/>
  <c r="BH299"/>
  <c r="BG299"/>
  <c r="BF299"/>
  <c r="T299"/>
  <c r="R299"/>
  <c r="P299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7"/>
  <c r="BH287"/>
  <c r="BG287"/>
  <c r="BF287"/>
  <c r="T287"/>
  <c r="R287"/>
  <c r="P287"/>
  <c r="BI285"/>
  <c r="BH285"/>
  <c r="BG285"/>
  <c r="BF285"/>
  <c r="T285"/>
  <c r="R285"/>
  <c r="P285"/>
  <c r="BI281"/>
  <c r="BH281"/>
  <c r="BG281"/>
  <c r="BF281"/>
  <c r="T281"/>
  <c r="R281"/>
  <c r="P281"/>
  <c r="BI280"/>
  <c r="BH280"/>
  <c r="BG280"/>
  <c r="BF280"/>
  <c r="T280"/>
  <c r="R280"/>
  <c r="P280"/>
  <c r="BI276"/>
  <c r="BH276"/>
  <c r="BG276"/>
  <c r="BF276"/>
  <c r="T276"/>
  <c r="R276"/>
  <c r="P276"/>
  <c r="BI273"/>
  <c r="BH273"/>
  <c r="BG273"/>
  <c r="BF273"/>
  <c r="T273"/>
  <c r="R273"/>
  <c r="P273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48"/>
  <c r="BH248"/>
  <c r="BG248"/>
  <c r="BF248"/>
  <c r="T248"/>
  <c r="R248"/>
  <c r="P248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3"/>
  <c r="BH193"/>
  <c r="BG193"/>
  <c r="BF193"/>
  <c r="T193"/>
  <c r="R193"/>
  <c r="P193"/>
  <c r="BI188"/>
  <c r="BH188"/>
  <c r="BG188"/>
  <c r="BF188"/>
  <c r="T188"/>
  <c r="R188"/>
  <c r="P188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5"/>
  <c r="BH175"/>
  <c r="BG175"/>
  <c r="BF175"/>
  <c r="T175"/>
  <c r="T174"/>
  <c r="R175"/>
  <c r="R174"/>
  <c r="P175"/>
  <c r="P174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0"/>
  <c r="BH150"/>
  <c r="BG150"/>
  <c r="BF150"/>
  <c r="T150"/>
  <c r="R150"/>
  <c r="P150"/>
  <c r="BI144"/>
  <c r="BH144"/>
  <c r="BG144"/>
  <c r="BF144"/>
  <c r="T144"/>
  <c r="R144"/>
  <c r="P144"/>
  <c r="BI142"/>
  <c r="BH142"/>
  <c r="BG142"/>
  <c r="BF142"/>
  <c r="T142"/>
  <c r="R142"/>
  <c r="P142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5"/>
  <c r="BH125"/>
  <c r="BG125"/>
  <c r="BF125"/>
  <c r="T125"/>
  <c r="R125"/>
  <c r="P125"/>
  <c r="BI122"/>
  <c r="BH122"/>
  <c r="BG122"/>
  <c r="BF122"/>
  <c r="T122"/>
  <c r="R122"/>
  <c r="P122"/>
  <c r="BI118"/>
  <c r="BH118"/>
  <c r="BG118"/>
  <c r="BF118"/>
  <c r="T118"/>
  <c r="R118"/>
  <c r="P118"/>
  <c r="BI115"/>
  <c r="BH115"/>
  <c r="BG115"/>
  <c r="BF115"/>
  <c r="T115"/>
  <c r="R115"/>
  <c r="P115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J85"/>
  <c r="J84"/>
  <c r="F84"/>
  <c r="F82"/>
  <c r="E80"/>
  <c r="J55"/>
  <c r="J54"/>
  <c r="F54"/>
  <c r="F52"/>
  <c r="E50"/>
  <c r="J18"/>
  <c r="E18"/>
  <c r="F85"/>
  <c r="J17"/>
  <c r="J12"/>
  <c r="J52"/>
  <c r="E7"/>
  <c r="E78"/>
  <c i="1" r="L50"/>
  <c r="AM50"/>
  <c r="AM49"/>
  <c r="L49"/>
  <c r="AM47"/>
  <c r="L47"/>
  <c r="L45"/>
  <c r="L44"/>
  <c i="3" r="BK88"/>
  <c r="J85"/>
  <c i="2" r="BK354"/>
  <c r="BK340"/>
  <c r="J327"/>
  <c r="BK297"/>
  <c r="BK267"/>
  <c r="BK263"/>
  <c r="J252"/>
  <c r="J234"/>
  <c r="J221"/>
  <c r="J196"/>
  <c r="BK182"/>
  <c r="J167"/>
  <c r="J144"/>
  <c r="BK118"/>
  <c i="3" r="BK91"/>
  <c r="J87"/>
  <c r="BK83"/>
  <c i="2" r="J355"/>
  <c r="BK346"/>
  <c r="BK315"/>
  <c r="BK266"/>
  <c r="BK260"/>
  <c r="BK256"/>
  <c r="J248"/>
  <c r="J228"/>
  <c r="BK206"/>
  <c r="J182"/>
  <c r="BK155"/>
  <c r="BK132"/>
  <c r="J118"/>
  <c r="BK91"/>
  <c r="J340"/>
  <c r="J331"/>
  <c r="BK304"/>
  <c r="J280"/>
  <c r="BK259"/>
  <c r="BK226"/>
  <c r="BK196"/>
  <c r="BK165"/>
  <c r="J137"/>
  <c r="J125"/>
  <c r="J94"/>
  <c r="J309"/>
  <c r="J297"/>
  <c r="BK287"/>
  <c r="BK280"/>
  <c r="J255"/>
  <c r="BK238"/>
  <c r="BK230"/>
  <c r="BK200"/>
  <c r="J184"/>
  <c r="J163"/>
  <c r="J142"/>
  <c r="BK109"/>
  <c i="3" r="BK89"/>
  <c r="BK87"/>
  <c r="J83"/>
  <c i="2" r="BK351"/>
  <c r="BK337"/>
  <c r="BK323"/>
  <c r="J312"/>
  <c r="BK285"/>
  <c r="BK261"/>
  <c r="J256"/>
  <c r="J235"/>
  <c r="BK232"/>
  <c r="J215"/>
  <c r="BK198"/>
  <c r="J175"/>
  <c r="J161"/>
  <c r="BK137"/>
  <c r="J109"/>
  <c r="J91"/>
  <c i="3" r="J88"/>
  <c r="BK85"/>
  <c i="2" r="BK356"/>
  <c r="J343"/>
  <c r="J321"/>
  <c r="J276"/>
  <c r="J263"/>
  <c r="BK255"/>
  <c r="J232"/>
  <c r="J226"/>
  <c r="J209"/>
  <c r="BK184"/>
  <c r="BK163"/>
  <c r="J130"/>
  <c r="BK103"/>
  <c r="J356"/>
  <c r="BK334"/>
  <c r="BK309"/>
  <c r="BK281"/>
  <c r="J258"/>
  <c r="J238"/>
  <c r="BK212"/>
  <c r="BK171"/>
  <c r="BK157"/>
  <c r="J132"/>
  <c r="J106"/>
  <c r="BK312"/>
  <c r="BK299"/>
  <c r="J291"/>
  <c r="J267"/>
  <c r="J254"/>
  <c r="BK235"/>
  <c r="J229"/>
  <c r="BK224"/>
  <c r="J193"/>
  <c r="BK167"/>
  <c r="BK161"/>
  <c r="BK126"/>
  <c r="BK97"/>
  <c i="3" r="J90"/>
  <c r="BK86"/>
  <c r="BK82"/>
  <c i="2" r="BK348"/>
  <c r="J334"/>
  <c r="J318"/>
  <c r="J294"/>
  <c r="J266"/>
  <c r="J260"/>
  <c r="J251"/>
  <c r="BK227"/>
  <c r="J212"/>
  <c r="BK193"/>
  <c r="J171"/>
  <c r="J157"/>
  <c r="BK125"/>
  <c r="J103"/>
  <c i="3" r="BK90"/>
  <c r="J86"/>
  <c r="J82"/>
  <c i="2" r="J351"/>
  <c r="BK327"/>
  <c r="J287"/>
  <c r="J264"/>
  <c r="BK257"/>
  <c r="BK251"/>
  <c r="BK229"/>
  <c r="J217"/>
  <c r="J200"/>
  <c r="BK175"/>
  <c r="BK144"/>
  <c r="BK122"/>
  <c r="J100"/>
  <c r="J346"/>
  <c r="BK330"/>
  <c r="J299"/>
  <c r="J261"/>
  <c r="BK248"/>
  <c r="J224"/>
  <c r="J206"/>
  <c r="J169"/>
  <c r="BK142"/>
  <c r="J126"/>
  <c r="J97"/>
  <c r="BK318"/>
  <c r="BK302"/>
  <c r="J285"/>
  <c r="BK273"/>
  <c r="J257"/>
  <c r="J241"/>
  <c r="J233"/>
  <c r="J227"/>
  <c r="J198"/>
  <c r="J165"/>
  <c r="BK159"/>
  <c r="J122"/>
  <c i="1" r="AS54"/>
  <c i="3" r="J91"/>
  <c r="BK84"/>
  <c i="2" r="BK355"/>
  <c r="BK343"/>
  <c r="J330"/>
  <c r="J315"/>
  <c r="J273"/>
  <c r="BK265"/>
  <c r="J259"/>
  <c r="BK241"/>
  <c r="BK233"/>
  <c r="BK217"/>
  <c r="BK209"/>
  <c r="BK188"/>
  <c r="BK169"/>
  <c r="J155"/>
  <c r="BK130"/>
  <c r="BK115"/>
  <c r="BK94"/>
  <c i="3" r="J89"/>
  <c r="J84"/>
  <c i="2" r="J354"/>
  <c r="BK331"/>
  <c r="BK291"/>
  <c r="J265"/>
  <c r="BK258"/>
  <c r="BK254"/>
  <c r="J230"/>
  <c r="BK221"/>
  <c r="BK203"/>
  <c r="J180"/>
  <c r="J150"/>
  <c r="J115"/>
  <c r="J348"/>
  <c r="J337"/>
  <c r="BK321"/>
  <c r="J302"/>
  <c r="BK276"/>
  <c r="BK252"/>
  <c r="BK244"/>
  <c r="BK215"/>
  <c r="BK180"/>
  <c r="J159"/>
  <c r="J135"/>
  <c r="BK100"/>
  <c r="J323"/>
  <c r="J304"/>
  <c r="BK294"/>
  <c r="J281"/>
  <c r="BK264"/>
  <c r="J244"/>
  <c r="BK234"/>
  <c r="BK228"/>
  <c r="J203"/>
  <c r="J188"/>
  <c r="BK150"/>
  <c r="BK135"/>
  <c r="BK106"/>
  <c i="3" l="1" r="P81"/>
  <c r="P80"/>
  <c i="1" r="AU56"/>
  <c i="2" r="R90"/>
  <c r="BK179"/>
  <c r="J179"/>
  <c r="J63"/>
  <c r="T179"/>
  <c r="BK247"/>
  <c r="J247"/>
  <c r="J65"/>
  <c r="R247"/>
  <c r="T311"/>
  <c r="P353"/>
  <c r="BK90"/>
  <c r="J90"/>
  <c r="J61"/>
  <c r="P90"/>
  <c r="R179"/>
  <c r="P211"/>
  <c r="R211"/>
  <c r="P247"/>
  <c r="BK311"/>
  <c r="J311"/>
  <c r="J66"/>
  <c r="R311"/>
  <c r="BK353"/>
  <c r="J353"/>
  <c r="J68"/>
  <c r="R353"/>
  <c i="3" r="BK81"/>
  <c r="J81"/>
  <c r="J60"/>
  <c r="R81"/>
  <c r="R80"/>
  <c i="2" r="T90"/>
  <c r="P179"/>
  <c r="BK211"/>
  <c r="J211"/>
  <c r="J64"/>
  <c r="T211"/>
  <c r="T247"/>
  <c r="P311"/>
  <c r="T353"/>
  <c i="3" r="T81"/>
  <c r="T80"/>
  <c i="2" r="E48"/>
  <c r="J82"/>
  <c r="BE91"/>
  <c r="BE100"/>
  <c r="BE115"/>
  <c r="BE122"/>
  <c r="BE130"/>
  <c r="BE142"/>
  <c r="BE155"/>
  <c r="BE171"/>
  <c r="BE206"/>
  <c r="BE215"/>
  <c r="BE217"/>
  <c r="BE248"/>
  <c r="BE258"/>
  <c r="BE260"/>
  <c r="BE261"/>
  <c r="BE265"/>
  <c r="F55"/>
  <c r="BE109"/>
  <c r="BE118"/>
  <c r="BE126"/>
  <c r="BE144"/>
  <c r="BE150"/>
  <c r="BE161"/>
  <c r="BE167"/>
  <c r="BE175"/>
  <c r="BE188"/>
  <c r="BE198"/>
  <c r="BE203"/>
  <c r="BE209"/>
  <c r="BE221"/>
  <c r="BE227"/>
  <c r="BE228"/>
  <c r="BE230"/>
  <c r="BE234"/>
  <c r="BE252"/>
  <c r="BE255"/>
  <c r="BE256"/>
  <c r="BE263"/>
  <c r="BE264"/>
  <c r="BE266"/>
  <c r="BE285"/>
  <c r="BE291"/>
  <c r="BE309"/>
  <c r="BE312"/>
  <c r="BE315"/>
  <c r="BE323"/>
  <c r="BE327"/>
  <c r="BE94"/>
  <c r="BE106"/>
  <c r="BE135"/>
  <c r="BE137"/>
  <c r="BE157"/>
  <c r="BE159"/>
  <c r="BE169"/>
  <c r="BE180"/>
  <c r="BE193"/>
  <c r="BE196"/>
  <c r="BE212"/>
  <c r="BE226"/>
  <c r="BE232"/>
  <c r="BE233"/>
  <c r="BE235"/>
  <c r="BE238"/>
  <c r="BE241"/>
  <c r="BE251"/>
  <c r="BE259"/>
  <c r="BE267"/>
  <c r="BE280"/>
  <c r="BE281"/>
  <c r="BE294"/>
  <c r="BE297"/>
  <c r="BE302"/>
  <c r="BE318"/>
  <c r="BE321"/>
  <c r="BE330"/>
  <c r="BE340"/>
  <c r="BE351"/>
  <c r="BE354"/>
  <c r="BE355"/>
  <c r="BK174"/>
  <c r="J174"/>
  <c r="J62"/>
  <c i="3" r="F55"/>
  <c r="J74"/>
  <c r="BE84"/>
  <c r="BE89"/>
  <c r="BE90"/>
  <c i="2" r="BE97"/>
  <c r="BE103"/>
  <c r="BE125"/>
  <c r="BE132"/>
  <c r="BE163"/>
  <c r="BE165"/>
  <c r="BE182"/>
  <c r="BE184"/>
  <c r="BE200"/>
  <c r="BE224"/>
  <c r="BE229"/>
  <c r="BE244"/>
  <c r="BE254"/>
  <c r="BE257"/>
  <c r="BE273"/>
  <c r="BE276"/>
  <c r="BE287"/>
  <c r="BE299"/>
  <c r="BE304"/>
  <c r="BE331"/>
  <c r="BE334"/>
  <c r="BE337"/>
  <c r="BE343"/>
  <c r="BE346"/>
  <c r="BE348"/>
  <c r="BE356"/>
  <c r="BK350"/>
  <c r="J350"/>
  <c r="J67"/>
  <c i="3" r="E48"/>
  <c r="BE82"/>
  <c r="BE83"/>
  <c r="BE85"/>
  <c r="BE86"/>
  <c r="BE87"/>
  <c r="BE88"/>
  <c r="BE91"/>
  <c i="2" r="F34"/>
  <c i="1" r="BA55"/>
  <c i="3" r="F34"/>
  <c i="1" r="BA56"/>
  <c i="3" r="F37"/>
  <c i="1" r="BD56"/>
  <c i="2" r="F37"/>
  <c i="1" r="BD55"/>
  <c i="3" r="J34"/>
  <c i="1" r="AW56"/>
  <c i="2" r="F36"/>
  <c i="1" r="BC55"/>
  <c i="2" r="J34"/>
  <c i="1" r="AW55"/>
  <c i="3" r="F36"/>
  <c i="1" r="BC56"/>
  <c i="2" r="F35"/>
  <c i="1" r="BB55"/>
  <c i="3" r="F35"/>
  <c i="1" r="BB56"/>
  <c i="2" l="1" r="P89"/>
  <c r="P88"/>
  <c i="1" r="AU55"/>
  <c i="2" r="R89"/>
  <c r="R88"/>
  <c r="T89"/>
  <c r="T88"/>
  <c r="BK89"/>
  <c r="BK88"/>
  <c r="J88"/>
  <c i="3" r="BK80"/>
  <c r="J80"/>
  <c r="J59"/>
  <c i="2" r="J30"/>
  <c i="1" r="AG55"/>
  <c i="2" r="J33"/>
  <c i="1" r="AV55"/>
  <c r="AT55"/>
  <c r="AU54"/>
  <c i="3" r="J33"/>
  <c i="1" r="AV56"/>
  <c r="AT56"/>
  <c i="3" r="F33"/>
  <c i="1" r="AZ56"/>
  <c r="BB54"/>
  <c r="AX54"/>
  <c r="BD54"/>
  <c r="W33"/>
  <c r="BC54"/>
  <c r="W32"/>
  <c r="BA54"/>
  <c r="W30"/>
  <c i="2" r="F33"/>
  <c i="1" r="AZ55"/>
  <c i="2" l="1" r="J39"/>
  <c r="J89"/>
  <c r="J60"/>
  <c r="J59"/>
  <c i="1" r="AN55"/>
  <c r="AW54"/>
  <c r="AK30"/>
  <c r="AZ54"/>
  <c r="W29"/>
  <c r="AY54"/>
  <c i="3" r="J30"/>
  <c i="1" r="AG56"/>
  <c r="AN56"/>
  <c r="W31"/>
  <c i="3" l="1" r="J39"/>
  <c i="1" r="AG54"/>
  <c r="AK26"/>
  <c r="AV54"/>
  <c r="AK29"/>
  <c l="1"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<sst xmlns="http://schemas.openxmlformats.org/spreadsheetml/2006/main">
  <si>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</si>
  <si>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</si>
  <si>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</si>
  <si>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</si>
  <si>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</si>
  <si>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{a6bc505a-dbac-4da1-bbcb-8daaa4e658f2}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</si>
  <si>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</si>
  <si>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</si>
  <si>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</si>
  <si>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</si>
  <si>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</si>
  <si>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</si>
  <si>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</si>
  <si>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</si>
  <si>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</si>
  <si>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966_20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</si>
  <si>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</si>
  <si>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</si>
  <si>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Do Říčan, SÚ, Praha 21, č. akce 13461</t>
  </si>
  <si>
    <t>KSO:</t>
  </si>
  <si>
    <t>CC-CZ:</t>
  </si>
  <si>
    <t>Místo:</t>
  </si>
  <si>
    <t>Újezd nad Lesy</t>
  </si>
  <si>
    <t>Datum:</t>
  </si>
  <si>
    <t>28. 2. 2020</t>
  </si>
  <si>
    <t>Zadavatel:</t>
  </si>
  <si>
    <t>IČ:</t>
  </si>
  <si>
    <t>TSK hl. m. Prahy</t>
  </si>
  <si>
    <t>DIČ:</t>
  </si>
  <si>
    <t>Uchazeč:</t>
  </si>
  <si>
    <t>Vyplň údaj</t>
  </si>
  <si>
    <t>Projektant:</t>
  </si>
  <si>
    <t>Ing. Igor Čermák</t>
  </si>
  <si>
    <t>True</t>
  </si>
  <si>
    <t>Zpracovatel:</t>
  </si>
  <si>
    <t>Ing. Eva Mrvová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</si>
  <si>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</si>
  <si>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</si>
  <si>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</si>
  <si>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</si>
  <si>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</si>
  <si>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</si>
  <si>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</si>
  <si>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</si>
  <si>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</si>
  <si>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</si>
  <si>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</si>
  <si>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</si>
  <si>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</si>
  <si>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</si>
  <si>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</si>
  <si>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</si>
  <si>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</si>
  <si>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</si>
  <si>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</si>
  <si>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</si>
  <si>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</si>
  <si>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</si>
  <si>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</si>
  <si>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</si>
  <si>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</si>
  <si>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</si>
  <si>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</si>
  <si>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</si>
  <si>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</si>
  <si>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</si>
  <si>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</si>
  <si>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</si>
  <si>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</si>
  <si>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</si>
  <si>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</si>
  <si>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</si>
  <si>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</si>
  <si>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</si>
  <si>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</si>
  <si>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</si>
  <si>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</si>
  <si>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</si>
  <si>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Obnova krytu komunikace</t>
  </si>
  <si>
    <t>STA</t>
  </si>
  <si>
    <t>1</t>
  </si>
  <si>
    <t>{44b78046-7840-4c66-93ca-82ee045fcc45}</t>
  </si>
  <si>
    <t>2</t>
  </si>
  <si>
    <t>02</t>
  </si>
  <si>
    <t>Vedlejší a ostatní náklady</t>
  </si>
  <si>
    <t>VON</t>
  </si>
  <si>
    <t>{d7a59743-513d-4c10-9d0e-6011cbdc2c86}</t>
  </si>
  <si>
    <t>VDZ_125</t>
  </si>
  <si>
    <t>šířka 125mm</t>
  </si>
  <si>
    <t>m</t>
  </si>
  <si>
    <t>3400</t>
  </si>
  <si>
    <t>chod</t>
  </si>
  <si>
    <t>chodníkový obrubník</t>
  </si>
  <si>
    <t>45</t>
  </si>
  <si>
    <t>KRYCÍ LIST SOUPISU PRACÍ</t>
  </si>
  <si>
    <t>OP</t>
  </si>
  <si>
    <t>kamenná obruba/ krajník</t>
  </si>
  <si>
    <t>240</t>
  </si>
  <si>
    <t>ob</t>
  </si>
  <si>
    <t>obsyp potrubí 300mm nad obetonování</t>
  </si>
  <si>
    <t>m3</t>
  </si>
  <si>
    <t>13,962</t>
  </si>
  <si>
    <t>PVC_200</t>
  </si>
  <si>
    <t>PVC SN 8 DN 200</t>
  </si>
  <si>
    <t>30</t>
  </si>
  <si>
    <t>lo</t>
  </si>
  <si>
    <t xml:space="preserve">lože pod potrubí </t>
  </si>
  <si>
    <t>3</t>
  </si>
  <si>
    <t>Objekt:</t>
  </si>
  <si>
    <t>od</t>
  </si>
  <si>
    <t>odkopávky</t>
  </si>
  <si>
    <t>231</t>
  </si>
  <si>
    <t>01 - Obnova krytu komunikace</t>
  </si>
  <si>
    <t>výkop rýhy</t>
  </si>
  <si>
    <t>60</t>
  </si>
  <si>
    <t>z</t>
  </si>
  <si>
    <t>zásyp rýhy</t>
  </si>
  <si>
    <t>42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</si>
  <si>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</si>
  <si>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</si>
  <si>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</si>
  <si>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</si>
  <si>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</si>
  <si>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</si>
  <si>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</si>
  <si>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</si>
  <si>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</si>
  <si>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</si>
  <si>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</si>
  <si>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</si>
  <si>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</si>
  <si>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</si>
  <si>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</si>
  <si>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</si>
  <si>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</si>
  <si>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</si>
  <si>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</si>
  <si>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</si>
  <si>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</si>
  <si>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</si>
  <si>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</si>
  <si>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</si>
  <si>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</si>
  <si>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</si>
  <si>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</si>
  <si>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</si>
  <si>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</si>
  <si>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</si>
  <si>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</si>
  <si>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113106271</t>
  </si>
  <si>
    <t>Rozebrání dlažeb a dílců vozovek a ploch s přemístěním hmot na skládku na vzdálenost do 3 m nebo s naložením na dopravní prostředek, s jakoukoliv výplní spár strojně plochy jednotlivě přes 50 m2 do 200 m2 ze zámkové dlažby s ložem z kameniva</t>
  </si>
  <si>
    <t>m2</t>
  </si>
  <si>
    <t>CS ÚRS 2020 01</t>
  </si>
  <si>
    <t>4</t>
  </si>
  <si>
    <t>-1513312071</t>
  </si>
  <si>
    <t>PSC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</si>
  <si>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</si>
  <si>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</si>
  <si>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190 "dlažba vozovka"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</si>
  <si>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</si>
  <si>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</si>
  <si>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1012626045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</si>
  <si>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</si>
  <si>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</si>
  <si>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</si>
  <si>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1558640156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</si>
  <si>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</si>
  <si>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</si>
  <si>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259277726</t>
  </si>
  <si>
    <t>980*2 "celková tl. 600mm"</t>
  </si>
  <si>
    <t>5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</si>
  <si>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</si>
  <si>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</si>
  <si>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-1196724466</t>
  </si>
  <si>
    <t xml:space="preserve">2075  "vozovka asfaltobeton - tl. 200mm"</t>
  </si>
  <si>
    <t>6</t>
  </si>
  <si>
    <t>113154334</t>
  </si>
  <si>
    <t>Frézování živičného podkladu nebo krytu s naložením na dopravní prostředek plochy přes 1 000 do 10 000 m2 bez překážek v trase pruhu šířky přes 1 m do 2 m, tloušťky vrstvy 100 mm</t>
  </si>
  <si>
    <t>319192186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</si>
  <si>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</si>
  <si>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 xml:space="preserve">2075  "vozovka asfaltobeton"</t>
  </si>
  <si>
    <t>7</t>
  </si>
  <si>
    <t>122251104</t>
  </si>
  <si>
    <t>Odkopávky a prokopávky nezapažené strojně v hornině třídy těžitelnosti I skupiny 3 přes 100 do 500 m3</t>
  </si>
  <si>
    <t>-707064211</t>
  </si>
  <si>
    <t xml:space="preserve">Poznámka k souboru cen:_x000d_
1. V cenách jsou započteny i náklady na přehození výkopku na vzdálenost do 3 m nebo naložení na dopravní prostředek._x000d_
</t>
  </si>
  <si>
    <t>0,4*330 "reprofilace příkopů"</t>
  </si>
  <si>
    <t>0,25*330 "reprofilace krajnice"</t>
  </si>
  <si>
    <t>0,05*330 "nezpevněná krajnice"</t>
  </si>
  <si>
    <t>Součet</t>
  </si>
  <si>
    <t>8</t>
  </si>
  <si>
    <t>130001101</t>
  </si>
  <si>
    <t>Příplatek k cenám hloubených vykopávek za ztížení vykopávky v blízkosti podzemního vedení nebo výbušnin pro jakoukoliv třídu horniny</t>
  </si>
  <si>
    <t>1319275224</t>
  </si>
  <si>
    <t xml:space="preserve">Poznámka k souboru cen:_x000d_
1. Cena je určena:_x000d_
a) pro podzemní vedení procházející hloubenou vykopávkou nebo uložené ve stěně výkopu při jakékoliv hloubce vedení pod původním terénem nebo jeho výšce nade dnem výkopu a jakémkoliv směru vedení ke stranám výkopu;_x000d_
b) pro výbušniny nezaložené dodavatelem._x000d_
2. Cenu lze použít i tehdy, narazí-li se na vedení nebo výbušninu až při vykopávce a to pro zbývající objem výkopu, který je projektantem nebo investorem označen, v němž by toto nebo jiné nepředvídané vedení nebo výbušnina mohlo být uloženo._x000d_
3. Množství ztížení vykopávky v blízkosti_x000d_
a) podzemního vedení, jehož půdorysná a výšková poloha_x000d_
- je v projektu uvedena, se určí jako objem myšleného hranolu, jehož průřez je pravidelný čtyřúhelník jehož horní vodorovná a obě svislé strany jsou ve vzdálenosti 0,5 m a dolní vodorovná hrana ve vzdálenosti 1 m od přilehlého vnějšího líce vedení, příp. jeho obalu a délka se rovná osové délce vedení ve výkopišti nebo délce vedení ve stěně výkopu. Vymezí-li projekt větší prostor, v němž je nutno při vykopávce postupovat opatrně, lze použít cena pro celý objem výkopu v tomto prostoru. Od takto zjištěného množství se odečítá objem vedení i s příp. se vyskytujícím obalem;_x000d_
- není v projektu uvedena, avšak která podle projektu nebo sdělení investora jsou pravděpodobně ve výkopišti uložena, se rovná objemu výkopu, který je projektantem nebo investorem označen._x000d_
b) výbušniny, určí vždy projektant nebo investor, ať je v projektu uvedeno či neuvedeno._x000d_
4. Je-li vedení uloženo ve výkopišti tak, že se vykopávka v celém výše popsaném objemu nevykopává, např. blízko stěn nebo dna výkopu, oceňuje se ztížení vykopávky jen pro tu část objemu, v níž se ztížená vykopávka provádí._x000d_
5. Jsou-li ve výkopišti dvě vedení položena tak blízko sebe, že se výše uvedené objemy pro obě vedení pronikají, určí se množství ztížení vykopávky tak, aby se pronik započetl jen jednou._x000d_
6. Objem ztížení vykopávky se od celkového objemu výkopu neodečítá._x000d_
7. Dočasné zajištění různých podzemních vedení ve výkopišti se oceňuje cenami souboru cen 119 00-14 Dočasné zajištění podzemního potrubí nebo vedení ve výkopišti._x000d_
</t>
  </si>
  <si>
    <t xml:space="preserve">v*0,1 </t>
  </si>
  <si>
    <t>9</t>
  </si>
  <si>
    <t>132251253</t>
  </si>
  <si>
    <t>Hloubení nezapažených rýh šířky přes 800 do 2 000 mm strojně s urovnáním dna do předepsaného profilu a spádu v hornině třídy těžitelnosti I skupiny 3 přes 50 do 100 m3</t>
  </si>
  <si>
    <t>-548997037</t>
  </si>
  <si>
    <t xml:space="preserve">Poznámka k souboru cen:_x000d_
1. V cenách jsou započteny i náklady na případné nutné přemístění výkopku ve výkopišti na vzdálenost do 3 m a na přehození výkopku na přilehlém terénu na vzdálenost do 3 m od osy rýhy nebo naložení na dopravní prostředek._x000d_
</t>
  </si>
  <si>
    <t>1,0*PVC_200*2,0</t>
  </si>
  <si>
    <t>10</t>
  </si>
  <si>
    <t>151101101</t>
  </si>
  <si>
    <t>Zřízení pažení a rozepření stěn rýh pro podzemní vedení příložné pro jakoukoliv mezerovitost, hloubky do 2 m</t>
  </si>
  <si>
    <t>-734830907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</si>
  <si>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toto se oceňuje příslušnými cenami katalogu 800-2 Zvláštní zakládání objektů._x000d_
</t>
  </si>
  <si>
    <t>PVC_200*2,0*2</t>
  </si>
  <si>
    <t>11</t>
  </si>
  <si>
    <t>151101111</t>
  </si>
  <si>
    <t>Odstranění pažení a rozepření stěn rýh pro podzemní vedení s uložením materiálu na vzdálenost do 3 m od kraje výkopu příložné, hloubky do 2 m</t>
  </si>
  <si>
    <t>-415707078</t>
  </si>
  <si>
    <t>12</t>
  </si>
  <si>
    <t>162751113</t>
  </si>
  <si>
    <t>Vodorovné přemístění výkopku nebo sypaniny po suchu na obvyklém dopravním prostředku, bez naložení výkopku, avšak se složením bez rozhrnutí z horniny třídy těžitelnosti I skupiny 1 až 3 na vzdálenost přes 5 000 do 6 000 m</t>
  </si>
  <si>
    <t>-1001219255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</si>
  <si>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</si>
  <si>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dovoz zeminy na svahování</t>
  </si>
  <si>
    <t>350*0,25 "svahování tl. 250mm"</t>
  </si>
  <si>
    <t>13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</si>
  <si>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</si>
  <si>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</si>
  <si>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-741179610</t>
  </si>
  <si>
    <t>14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</si>
  <si>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</si>
  <si>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</si>
  <si>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-816764086</t>
  </si>
  <si>
    <t>249*5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</si>
  <si>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</si>
  <si>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</si>
  <si>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-853039157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</si>
  <si>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</si>
  <si>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16</t>
  </si>
  <si>
    <t>171201201</t>
  </si>
  <si>
    <t>Uložení sypaniny na skládky nebo meziskládky bez hutnění s upravením uložené sypaniny do předepsaného tvaru</t>
  </si>
  <si>
    <t>1858641636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</si>
  <si>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</si>
  <si>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od "odkopávky"</t>
  </si>
  <si>
    <t>v-z "potrubí"</t>
  </si>
  <si>
    <t>17</t>
  </si>
  <si>
    <t>171201231</t>
  </si>
  <si>
    <t>Poplatek za uložení stavebního odpadu na recyklační skládce (skládkovné) zeminy a kamení zatříděného do Katalogu odpadů pod kódem 17 05 04</t>
  </si>
  <si>
    <t>t</t>
  </si>
  <si>
    <t>-200998669</t>
  </si>
  <si>
    <t>249*1,6 'Přepočtené koeficientem množství</t>
  </si>
  <si>
    <t>18</t>
  </si>
  <si>
    <t>174101101</t>
  </si>
  <si>
    <t>Zásyp sypaninou z jakékoliv horniny strojně s uložením výkopku ve vrstvách se zhutněním jam, šachet, rýh nebo kolem objektů v těchto vykopávkách</t>
  </si>
  <si>
    <t>-385540923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</si>
  <si>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</si>
  <si>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v "vykopaná zemina"</t>
  </si>
  <si>
    <t>-(ob+lo)</t>
  </si>
  <si>
    <t>-PVC_200*0,0346 "vytlačený objem"</t>
  </si>
  <si>
    <t>19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</si>
  <si>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</si>
  <si>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</si>
  <si>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-1141790724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</si>
  <si>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</si>
  <si>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1,0*PVC_200*0,5</t>
  </si>
  <si>
    <t>20</t>
  </si>
  <si>
    <t>M</t>
  </si>
  <si>
    <t>58337310</t>
  </si>
  <si>
    <t>štěrkopísek frakce 0/4</t>
  </si>
  <si>
    <t>777396887</t>
  </si>
  <si>
    <t>13,962*1,8 'Přepočtené koeficientem množství</t>
  </si>
  <si>
    <t>183403211</t>
  </si>
  <si>
    <t>Obdělání půdy nakopáním hl. přes 50 do 100 mm na svahu přes 1:5 do 1:2</t>
  </si>
  <si>
    <t>1135410128</t>
  </si>
  <si>
    <t xml:space="preserve">Poznámka k souboru cen:_x000d_
1. Každé opakované obdělání půdy se oceňuje samostatně._x000d_
2. Ceny -3114 a -3115 lze použít i pro obdělání půdy aktivními branami._x000d_
</t>
  </si>
  <si>
    <t>22</t>
  </si>
  <si>
    <t>183405211</t>
  </si>
  <si>
    <t>Výsev trávníku hydroosevem na ornici</t>
  </si>
  <si>
    <t>1580520883</t>
  </si>
  <si>
    <t xml:space="preserve">Poznámka k souboru cen:_x000d_
1. V cenách jsou započteny náklady potřebné pro provedení hydroosevu, s výjimkou travního semene._x000d_
2. V cenách nejsou započteny náklady na:_x000d_
a) dodání travního semene, toto se oceňuje ve specifikaci,_x000d_
b) zálivku; tato se oceňuje cenami části C02 souboru cen 185 80-43 Zalití rostlin vodou,_x000d_
c) pokosení; toto se oceňuje cenami části C02 souboru cen 111 10-41 Pokosení trávníku._x000d_
</t>
  </si>
  <si>
    <t>23</t>
  </si>
  <si>
    <t>005724700</t>
  </si>
  <si>
    <t>osivo směs travní univerzál</t>
  </si>
  <si>
    <t>kg</t>
  </si>
  <si>
    <t>536925963</t>
  </si>
  <si>
    <t>350*0,025 'Přepočtené koeficientem množství</t>
  </si>
  <si>
    <t>24</t>
  </si>
  <si>
    <t>185803112</t>
  </si>
  <si>
    <t>Ošetření trávníku jednorázové na svahu přes 1:5 do 1:2</t>
  </si>
  <si>
    <t>394846641</t>
  </si>
  <si>
    <t xml:space="preserve">Poznámka k souboru cen:_x000d_
1. V cenách nejsou započteny náklady na :_x000d_
a) vypletí; tyto práce se oceňují cenami části C02 souboru cen 185 80-42 Vypletí,_x000d_
b) zalití; tyto práce se oceňují cenami části C02 souboru cen 185 80-43 Zalití rostlin vodou_x000d_
c) chemické odplevelení; tyto práce se oceňují cenami části A02 souboru cen 184 80-22 Chemické odplevelení trávníku,_x000d_
d) hnojení; tyto práce se oceňuji cenami části A02 souboru cen 184 85-11 Hnojení roztokem hnojiva nebo 185 80-21 Hnojení._x000d_
2. V cenách jsou započteny i náklady na pokosení se shrabáním, naložením shrabu na dopravní prostředek s odvezením do vzdálenosti 20 km a vyložením shrabu._x000d_
3. V cenách o sklonu svahu přes 1:1 jsou uvažovány podmínky pro svahy běžně schůdné; bez použití lezeckých technik. V případě použití lezeckých technik se tyto náklady oceňují individuálně._x000d_
</t>
  </si>
  <si>
    <t>25</t>
  </si>
  <si>
    <t>185804312</t>
  </si>
  <si>
    <t>Zalití rostlin vodou plochy záhonů jednotlivě přes 20 m2</t>
  </si>
  <si>
    <t>-984913413</t>
  </si>
  <si>
    <t>350*0,1 'Přepočtené koeficientem množství</t>
  </si>
  <si>
    <t>26</t>
  </si>
  <si>
    <t>08211321</t>
  </si>
  <si>
    <t>voda pitná pro ostatní odběratele</t>
  </si>
  <si>
    <t>-1086241716</t>
  </si>
  <si>
    <t>27</t>
  </si>
  <si>
    <t>182151111</t>
  </si>
  <si>
    <t>Svahování trvalých svahů do projektovaných profilů strojně s potřebným přemístěním výkopku při svahování v zářezech v hornině třídy těžitelnosti I, skupiny 1 až 3</t>
  </si>
  <si>
    <t>-473131226</t>
  </si>
  <si>
    <t xml:space="preserve">Poznámka k souboru cen:_x000d_
1. Ceny jsou určeny pro svahování všech nově zřizovaných ploch výkopů nebo násypů ve sklonu přes 1:5._x000d_
2. Úprava ploch vodorovných nebo ve sklonu do 1 : 5 se oceňuje cenami souboru cen 181 Úprava pláně vyrovnáním výškových rozdílů strojně._x000d_
</t>
  </si>
  <si>
    <t>28</t>
  </si>
  <si>
    <t>10364100</t>
  </si>
  <si>
    <t>zemina pro terénní úpravy - tříděná</t>
  </si>
  <si>
    <t>1870640116</t>
  </si>
  <si>
    <t>přepočet na tuny</t>
  </si>
  <si>
    <t>350*0,25*1,8 "svahování tl. 250mm"</t>
  </si>
  <si>
    <t>Vodorovné konstrukce</t>
  </si>
  <si>
    <t>29</t>
  </si>
  <si>
    <t>451572111</t>
  </si>
  <si>
    <t>Lože pod potrubí, stoky a drobné objekty v otevřeném výkopu z kameniva drobného těženého 0 až 4 mm</t>
  </si>
  <si>
    <t>-306578429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</si>
  <si>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</si>
  <si>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1,0*PVC_200*0,1</t>
  </si>
  <si>
    <t>Komunikace</t>
  </si>
  <si>
    <t>564661111</t>
  </si>
  <si>
    <t>Podklad z kameniva hrubého drceného vel. 63-125 mm, s rozprostřením a zhutněním, po zhutnění tl. 200 mm</t>
  </si>
  <si>
    <t>-255738163</t>
  </si>
  <si>
    <t>990 "sanace krajnice"</t>
  </si>
  <si>
    <t>31</t>
  </si>
  <si>
    <t>564760111</t>
  </si>
  <si>
    <t>Podklad nebo kryt z kameniva hrubého drceného vel. 16-32 mm s rozprostřením a zhutněním, po zhutnění tl. 200 mm</t>
  </si>
  <si>
    <t>-408220801</t>
  </si>
  <si>
    <t>32</t>
  </si>
  <si>
    <t>564761111</t>
  </si>
  <si>
    <t>Podklad nebo kryt z kameniva hrubého drceného vel. 32-63 mm s rozprostřením a zhutněním, po zhutnění tl. 200 mm</t>
  </si>
  <si>
    <t>-533027233</t>
  </si>
  <si>
    <t>33</t>
  </si>
  <si>
    <t>567121114</t>
  </si>
  <si>
    <t>Podklad ze směsi stmelené cementem SC bez dilatačních spár, s rozprostřením a zhutněním SC C 3/4 (SC I), po zhutnění tl. 150 mm</t>
  </si>
  <si>
    <t>1918022411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</si>
  <si>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</si>
  <si>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2075 "vozovka asfaltobeton"</t>
  </si>
  <si>
    <t>34</t>
  </si>
  <si>
    <t>569231111</t>
  </si>
  <si>
    <t>Zpevnění krajnic nebo komunikací pro pěší s rozprostřením a zhutněním, po zhutnění štěrkopískem nebo kamenivem těženým tl. 100 mm</t>
  </si>
  <si>
    <t>-1998980927</t>
  </si>
  <si>
    <t xml:space="preserve">Poznámka k souboru cen:_x000d_
1. V cenách 51-11 až 55-11 jsou započteny i náklady na prohození zeminy._x000d_
2. V cenách 51-11 až 55-11 nejsou započteny náklady na:_x000d_
a) opatření zeminy a její přemístění k místu zabudování, které se oceňují podle čl. 3111 Všeobecných podmínek části A 01 tohoto katalogu,_x000d_
b) odklizení odpadu po prohození zeminy, které se oceňuje cenami části A 01 katalogu 800-1 Zemní práce._x000d_
</t>
  </si>
  <si>
    <t>330*0,5*2 "celková tl. 200mm"</t>
  </si>
  <si>
    <t>35</t>
  </si>
  <si>
    <t>573111112</t>
  </si>
  <si>
    <t>Postřik infiltrační PI z asfaltu silničního s posypem kamenivem, v množství 1,00 kg/m2</t>
  </si>
  <si>
    <t>56705968</t>
  </si>
  <si>
    <t>2075 "0,75kg/m2"</t>
  </si>
  <si>
    <t>36</t>
  </si>
  <si>
    <t>573211107</t>
  </si>
  <si>
    <t>Postřik spojovací PS bez posypu kamenivem z asfaltu silničního, v množství 0,30 kg/m2</t>
  </si>
  <si>
    <t>485854097</t>
  </si>
  <si>
    <t>2075 "0,25kg/m2"</t>
  </si>
  <si>
    <t>37</t>
  </si>
  <si>
    <t>577144121</t>
  </si>
  <si>
    <t>Asfaltový beton vrstva obrusná ACO 11 (ABS) s rozprostřením a se zhutněním z nemodifikovaného asfaltu v pruhu šířky přes 3 m tř. I, po zhutnění tl. 50 mm</t>
  </si>
  <si>
    <t>-708974349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</si>
  <si>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</si>
  <si>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38</t>
  </si>
  <si>
    <t>577186121</t>
  </si>
  <si>
    <t>Asfaltový beton vrstva ložní ACL 22 (ABVH) s rozprostřením a zhutněním z nemodifikovaného asfaltu v pruhu šířky přes 3 m, po zhutnění tl. 90 mm</t>
  </si>
  <si>
    <t>-1331544272</t>
  </si>
  <si>
    <t xml:space="preserve">Poznámka k souboru cen:_x000d_
1. Cenami 577 1.-60 lze oceňovat např. chodníky, úzké cesty a vjezdy v pruhu šířky do 1,5 m jakékoliv délky a jednotlivé plochy velikosti do 10 m2._x000d_
2. ČSN EN 13108-1 připouští pro ACL 22 pouze tl. 60 až 90 mm._x000d_
</t>
  </si>
  <si>
    <t>39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</si>
  <si>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</si>
  <si>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</si>
  <si>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-631815395</t>
  </si>
  <si>
    <t xml:space="preserve">Poznámka k souboru cen:_x000d_
1. Pro volbu cen dlažeb platí toto rozdělení: Skupina A: dlažby z prvků stejného tvaru, Skupina B: dlažby z prvků dvou a více tvarů,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50 mm se oceňuje cenami souboru cen 451 ..-9 Příplatek za každých dalších 10 mm tloušťky podkladu nebo lože._x000d_
</t>
  </si>
  <si>
    <t>40</t>
  </si>
  <si>
    <t>59245010</t>
  </si>
  <si>
    <t>dlažba zámková tvaru I 200x165x80mm barevná</t>
  </si>
  <si>
    <t>-28926326</t>
  </si>
  <si>
    <t>190*1,02 'Přepočtené koeficientem množství</t>
  </si>
  <si>
    <t>Trubní vedení</t>
  </si>
  <si>
    <t>41</t>
  </si>
  <si>
    <t>871350420</t>
  </si>
  <si>
    <t>Montáž kanalizačního potrubí z plastů z polypropylenu PP korugovaného nebo žebrovaného SN 12 DN 200</t>
  </si>
  <si>
    <t>768180053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</si>
  <si>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</si>
  <si>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10 "chránička DN 200"</t>
  </si>
  <si>
    <t>28617267</t>
  </si>
  <si>
    <t>trubka kanalizační PP korugovaná DN 200x6000mm SN12</t>
  </si>
  <si>
    <t>1109636891</t>
  </si>
  <si>
    <t>10*1,015 'Přepočtené koeficientem množství</t>
  </si>
  <si>
    <t>43</t>
  </si>
  <si>
    <t>871355221</t>
  </si>
  <si>
    <t>Kanalizační potrubí z tvrdého PVC v otevřeném výkopu ve sklonu do 20 %, hladkého plnostěnného jednovrstvého, tuhost třídy SN 8 DN 200</t>
  </si>
  <si>
    <t>-1524064728</t>
  </si>
  <si>
    <t xml:space="preserve">Poznámka k souboru cen:_x000d_
1. V cenách jsou započteny i náklady na dodání trub včetně gumového těsnění._x000d_
2. Použití trub dle tuhostí:_x000d_
a) třída SN 4: kanalizační sítě, přípojky, odvodňování pozemků s výškou krytí až 4 m_x000d_
b) třída SN 8: kanalizační sítě v nestandartních podmínkách uložení, vysoké teplotní a mechanické zatížení s výškou krytí do 8 m_x000d_
c) SN 10: kanalizační sítě, přípojky, odvodňování pozemků s výškou krytí &amp;gt; 8 m_x000d_
d) třída SN 12: kanalizační sítě s vysokým statickým zatížením a dynamickými rázy, při rychlosti média až 15 m/s a výškou krytí 0,7-10 m_x000d_
e) třída SN 16: kanalizační sítě s vysokým statickým zatížením a dynamickými rázy avýškou krytí 0,5-12 m._x000d_
</t>
  </si>
  <si>
    <t>3,0*10</t>
  </si>
  <si>
    <t>44</t>
  </si>
  <si>
    <t>890211851</t>
  </si>
  <si>
    <t>Bourání šachet a jímek strojně velikosti obestavěného prostoru do 1,5 m3 z prostého betonu</t>
  </si>
  <si>
    <t>-542407553</t>
  </si>
  <si>
    <t xml:space="preserve">Poznámka k souboru cen:_x000d_
1. Ceny jsou určeny pro vodovodní a kanalizačné šachty._x000d_
2. Šachty velikosti nad 5 m3 obestavěného prostoru se oceňují cenami katalogu 801-3 Budov a haly - bourání konstrukcí._x000d_
</t>
  </si>
  <si>
    <t>0,6*1 "UV"</t>
  </si>
  <si>
    <t>895941311</t>
  </si>
  <si>
    <t>Zřízení vpusti kanalizační uliční z betonových dílců typ UVB-50</t>
  </si>
  <si>
    <t>kus</t>
  </si>
  <si>
    <t>-706779766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</si>
  <si>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</si>
  <si>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46</t>
  </si>
  <si>
    <t>592238500</t>
  </si>
  <si>
    <t>dno pro uliční vpusť s výtokovým otvorem betonové 450x330x50mm</t>
  </si>
  <si>
    <t>-1228682774</t>
  </si>
  <si>
    <t>47</t>
  </si>
  <si>
    <t>592238580</t>
  </si>
  <si>
    <t>skruž pro uliční vpusť horní betonová 450x570x50mm</t>
  </si>
  <si>
    <t>-1588213030</t>
  </si>
  <si>
    <t>48</t>
  </si>
  <si>
    <t>592238600</t>
  </si>
  <si>
    <t>skruž pro uliční vpusť středová betonová 450x195x50mm</t>
  </si>
  <si>
    <t>727645358</t>
  </si>
  <si>
    <t>49</t>
  </si>
  <si>
    <t>592238640</t>
  </si>
  <si>
    <t>prstenec pro uliční vpusť vyrovnávací betonový 390x60x130mm</t>
  </si>
  <si>
    <t>-1038554280</t>
  </si>
  <si>
    <t>50</t>
  </si>
  <si>
    <t>899204112</t>
  </si>
  <si>
    <t>Osazení mříží litinových včetně rámů a košů na bahno pro třídu zatížení D400, E600</t>
  </si>
  <si>
    <t>169981231</t>
  </si>
  <si>
    <t xml:space="preserve">Poznámka k souboru cen:_x000d_
1. V cenách nejsou započteny náklady na dodání mříží, rámů a košů na bahno; tyto náklady se oceňují ve specifikaci._x000d_
</t>
  </si>
  <si>
    <t>51</t>
  </si>
  <si>
    <t>28661787</t>
  </si>
  <si>
    <t>mříž šachtová dešťová litinová dešťová dno DN 425 pro třídu zatížení D400 čtverec</t>
  </si>
  <si>
    <t>1903016293</t>
  </si>
  <si>
    <t>52</t>
  </si>
  <si>
    <t>592238740</t>
  </si>
  <si>
    <t>koš vysoký pro uliční vpusti žárově Pz plech pro rám 500/300mm</t>
  </si>
  <si>
    <t>-1489688372</t>
  </si>
  <si>
    <t>53</t>
  </si>
  <si>
    <t>899204211</t>
  </si>
  <si>
    <t>Demontáž mříží litinových včetně rámů, hmotnosti jednotlivě přes 150 Kg</t>
  </si>
  <si>
    <t>731721237</t>
  </si>
  <si>
    <t>54</t>
  </si>
  <si>
    <t>899231111</t>
  </si>
  <si>
    <t>Výšková úprava uličního vstupu nebo vpusti do 200 mm zvýšením mříže</t>
  </si>
  <si>
    <t>498853658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</si>
  <si>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</si>
  <si>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5 "UV"</t>
  </si>
  <si>
    <t>55</t>
  </si>
  <si>
    <t>89923111R</t>
  </si>
  <si>
    <t>Pročištění, oprava UV</t>
  </si>
  <si>
    <t>-1972830625</t>
  </si>
  <si>
    <t>56</t>
  </si>
  <si>
    <t>899331111</t>
  </si>
  <si>
    <t>Výšková úprava uličního vstupu nebo vpusti do 200 mm zvýšením poklopu</t>
  </si>
  <si>
    <t>81933832</t>
  </si>
  <si>
    <t>15 "šachtový poklop"</t>
  </si>
  <si>
    <t>57</t>
  </si>
  <si>
    <t>899431111</t>
  </si>
  <si>
    <t>Výšková úprava uličního vstupu nebo vpusti do 200 mm zvýšením krycího hrnce, šoupěte nebo hydrantu bez úpravy armatur</t>
  </si>
  <si>
    <t>-611536247</t>
  </si>
  <si>
    <t>30 "šoupata"</t>
  </si>
  <si>
    <t>Ostatní konstrukce a práce-bourání</t>
  </si>
  <si>
    <t>58</t>
  </si>
  <si>
    <t>912211111</t>
  </si>
  <si>
    <t>Montáž směrového sloupku plastového s odrazkou prostým uložením bez betonového základu silničního</t>
  </si>
  <si>
    <t>-722453455</t>
  </si>
  <si>
    <t xml:space="preserve">Poznámka k souboru cen:_x000d_
1. V cenách jsou započteny i náklady:_x000d_
a) u cen 912 21-1111 a -1112 na vykopání jamek pro sloupky s odhozením výkopku na hromadu nebo naložením na dopravní prostředek,_x000d_
b) u ceny 912 21-1121 na spojovací materiál,_x000d_
c) u ceny 912 21-1131 na vyvrtání otvoru a lepidlo._x000d_
2. V cenách nejsou započteny náklady:_x000d_
a) na dodání sloupku, tyto se oceňují ve specifikaci,_x000d_
b) u ceny 912 21-1131 i na spojovací materiál, který je součástí dodávky sloupku,_x000d_
c) odklizení výkopku, tyto se oceňují cenami části A 01 katalogu 800-1 Zemní práce._x000d_
</t>
  </si>
  <si>
    <t>10 "Z11b"</t>
  </si>
  <si>
    <t>59</t>
  </si>
  <si>
    <t>40445158</t>
  </si>
  <si>
    <t>sloupek směrový silniční plastový 1,2m</t>
  </si>
  <si>
    <t>-547516471</t>
  </si>
  <si>
    <t>914111111</t>
  </si>
  <si>
    <t>Montáž svislé dopravní značky základní velikosti do 1 m2 objímkami na sloupky nebo konzoly</t>
  </si>
  <si>
    <t>619451865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</si>
  <si>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</si>
  <si>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61</t>
  </si>
  <si>
    <t>404440021</t>
  </si>
  <si>
    <t>značka dopravní svislá výstražná P2 - Hlavní pozemní komunikace</t>
  </si>
  <si>
    <t>-1385949087</t>
  </si>
  <si>
    <t>62</t>
  </si>
  <si>
    <t>404440031</t>
  </si>
  <si>
    <t>značka dopravní svislá výstražná P4 - Dej přednost v jízdě!</t>
  </si>
  <si>
    <t>634079423</t>
  </si>
  <si>
    <t>63</t>
  </si>
  <si>
    <t>404441121</t>
  </si>
  <si>
    <t>značka svislá zákazová B 4 - Zákaz vjezdu nákladních automobilů</t>
  </si>
  <si>
    <t>-1822736077</t>
  </si>
  <si>
    <t>64</t>
  </si>
  <si>
    <t>404441124</t>
  </si>
  <si>
    <t>značka svislá zákazová B 20a - Nejvyšší dovolená rychlost</t>
  </si>
  <si>
    <t>-1267755399</t>
  </si>
  <si>
    <t>65</t>
  </si>
  <si>
    <t>404443137</t>
  </si>
  <si>
    <t xml:space="preserve">značka svislá informativní  E13</t>
  </si>
  <si>
    <t>464867336</t>
  </si>
  <si>
    <t>66</t>
  </si>
  <si>
    <t>404443143</t>
  </si>
  <si>
    <t xml:space="preserve">značka svislá informativní  IS4b - Směrová tabule (s dvěma místními cíly)</t>
  </si>
  <si>
    <t>1874408948</t>
  </si>
  <si>
    <t>67</t>
  </si>
  <si>
    <t>404443144</t>
  </si>
  <si>
    <t xml:space="preserve">značka svislá informativní  IS4c - Směrová tabule (s jedním místníi cílem)</t>
  </si>
  <si>
    <t>940097042</t>
  </si>
  <si>
    <t>68</t>
  </si>
  <si>
    <t>914511111</t>
  </si>
  <si>
    <t>Montáž sloupku dopravních značek délky do 3,5 m do betonového základu</t>
  </si>
  <si>
    <t>-394220648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</si>
  <si>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</si>
  <si>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69</t>
  </si>
  <si>
    <t>404452300</t>
  </si>
  <si>
    <t>sloupek pro dopravní značku Zn D 70mm v 3,5m</t>
  </si>
  <si>
    <t>1202376618</t>
  </si>
  <si>
    <t>70</t>
  </si>
  <si>
    <t>40445257</t>
  </si>
  <si>
    <t>svorka upínací na sloupek D 70mm</t>
  </si>
  <si>
    <t>-171300599</t>
  </si>
  <si>
    <t>71</t>
  </si>
  <si>
    <t>40445241</t>
  </si>
  <si>
    <t>patka pro sloupek Al D 70mm</t>
  </si>
  <si>
    <t>-425712775</t>
  </si>
  <si>
    <t>72</t>
  </si>
  <si>
    <t>404452540</t>
  </si>
  <si>
    <t>víčko plastové na sloupek D 70mm</t>
  </si>
  <si>
    <t>359424816</t>
  </si>
  <si>
    <t>73</t>
  </si>
  <si>
    <t>915211112</t>
  </si>
  <si>
    <t>Vodorovné dopravní značení stříkaným plastem dělící čára šířky 125 mm souvislá bílá retroreflexní</t>
  </si>
  <si>
    <t>1486041355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</si>
  <si>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</si>
  <si>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VDZ 0,125</t>
  </si>
  <si>
    <t>1700 "dočasné"</t>
  </si>
  <si>
    <t>1700 "definitivní"</t>
  </si>
  <si>
    <t>74</t>
  </si>
  <si>
    <t>915611111</t>
  </si>
  <si>
    <t>Předznačení pro vodorovné značení stříkané barvou nebo prováděné z nátěrových hmot liniové dělicí čáry, vodicí proužky</t>
  </si>
  <si>
    <t>493751274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</si>
  <si>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</si>
  <si>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75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</si>
  <si>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</si>
  <si>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</si>
  <si>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1179243278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</si>
  <si>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</si>
  <si>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45 "chodníkový obrubník"</t>
  </si>
  <si>
    <t>76</t>
  </si>
  <si>
    <t>59217016</t>
  </si>
  <si>
    <t>obrubník betonový chodníkový 1000x80x250mm</t>
  </si>
  <si>
    <t>699679119</t>
  </si>
  <si>
    <t>77</t>
  </si>
  <si>
    <t>916241113</t>
  </si>
  <si>
    <t>Osazení obrubníku kamenného se zřízením lože, s vyplněním a zatřením spár cementovou maltou ležatého s boční opěrou z betonu prostého, do lože z betonu prostého</t>
  </si>
  <si>
    <t>-239236427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</si>
  <si>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</si>
  <si>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240 "obrubníky žulové OP1"</t>
  </si>
  <si>
    <t>78</t>
  </si>
  <si>
    <t>58380002</t>
  </si>
  <si>
    <t>obrubník kamenný žulový přímý 320x240mm</t>
  </si>
  <si>
    <t>2054002411</t>
  </si>
  <si>
    <t>0 "dodávka obrubníků ze skladu TSK"</t>
  </si>
  <si>
    <t>79</t>
  </si>
  <si>
    <t>916991121</t>
  </si>
  <si>
    <t>Lože pod obrubníky, krajníky nebo obruby z dlažebních kostek z betonu prostého tř. C 16/20</t>
  </si>
  <si>
    <t>601086811</t>
  </si>
  <si>
    <t>OP*0,15 "kamenné obrubníky žulové"</t>
  </si>
  <si>
    <t>chod*0,15 "chodníkový obrubník"</t>
  </si>
  <si>
    <t>80</t>
  </si>
  <si>
    <t>919123111</t>
  </si>
  <si>
    <t>Utěsnění dilatačních spár profily nebo pásy profilem těsnicím provizorním</t>
  </si>
  <si>
    <t>2087201302</t>
  </si>
  <si>
    <t xml:space="preserve">Poznámka k souboru cen:_x000d_
1. V cenách jsou započteny i náklady na vyčištění spár před těsněním a zalitím._x000d_
2. V ceně -3111 jsou započteny i náklady na dodání provizorního těsnicího profilu._x000d_
3. V ceně -3121 jsou započteny i náklady na dvojnásobné přitavení asfaltového pásu a jeho dodání._x000d_
</t>
  </si>
  <si>
    <t>170 "svislá spára na styku vozovek"</t>
  </si>
  <si>
    <t>81</t>
  </si>
  <si>
    <t>91972412R</t>
  </si>
  <si>
    <t>Vyztužení podkladních vrstev geokompozitem</t>
  </si>
  <si>
    <t>-2052079355</t>
  </si>
  <si>
    <t xml:space="preserve">Poznámka k souboru cen:_x000d_
1. V cenách jsou započteny i náklady na položení a dodání drenážního geosyntetika včetně přesahů._x000d_
</t>
  </si>
  <si>
    <t>2300 "sanace neúnosných okrajů vozovky"</t>
  </si>
  <si>
    <t>82</t>
  </si>
  <si>
    <t>919731122</t>
  </si>
  <si>
    <t>Zarovnání styčné plochy podkladu nebo krytu podél vybourané části komunikace nebo zpevněné plochy živičné tl. přes 50 do 100 mm</t>
  </si>
  <si>
    <t>-833426571</t>
  </si>
  <si>
    <t xml:space="preserve">Poznámka k souboru cen:_x000d_
1. Pro volbu cen je rozhodující maximální tloušťka zarovnané styčné plochy._x000d_
2. Náklady na vodorovné přemístění suti zbylé po zarovnání styčné plochy se samostatně neoceňují, tyto náklady jsou započteny ve vodorovném přemístění suti prováděném při odstraňování podkladů nebo krytů._x000d_
</t>
  </si>
  <si>
    <t>83</t>
  </si>
  <si>
    <t>938902112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</si>
  <si>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</si>
  <si>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576117783</t>
  </si>
  <si>
    <t xml:space="preserve">Poznámka k souboru cen:_x000d_
1. Ceny nelze použít pro čištění příkopů zakrytých; toto čištění se oceňuje individuálně._x000d_
2. Pro volbu ceny se objem nánosu na 1 m délky příkopu určí jako podíl celkového množství nánosu všech příkopů objektu a jejich celkové délky._x000d_
3. V cenách nejsou započteny náklady na vodorovnou dopravu odstraněného materiálu, která se oceňuje cenami souboru cen 997 22-15 Vodorovná doprava suti._x000d_
</t>
  </si>
  <si>
    <t>330 "reprofilace příkopů"</t>
  </si>
  <si>
    <t>84</t>
  </si>
  <si>
    <t>938908411</t>
  </si>
  <si>
    <t>Čištění vozovek splachováním vodou povrchu podkladu nebo krytu živičného, betonového nebo dlážděného</t>
  </si>
  <si>
    <t>666406424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</si>
  <si>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</si>
  <si>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85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</si>
  <si>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</si>
  <si>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</si>
  <si>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-205544468</t>
  </si>
  <si>
    <t>2075 "vozovka asfalt"</t>
  </si>
  <si>
    <t>190 "vozovka dlažba"</t>
  </si>
  <si>
    <t>86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</si>
  <si>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</si>
  <si>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</si>
  <si>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-1198706410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</si>
  <si>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</si>
  <si>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997</t>
  </si>
  <si>
    <t>Přesun sutě</t>
  </si>
  <si>
    <t>87</t>
  </si>
  <si>
    <t>997013501</t>
  </si>
  <si>
    <t>Odvoz suti a vybouraných hmot na skládku nebo meziskládku se složením, na vzdálenost do 1 km</t>
  </si>
  <si>
    <t>-965762983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</si>
  <si>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01-3511._x000d_
</t>
  </si>
  <si>
    <t>1,056+0,2+0,164</t>
  </si>
  <si>
    <t>88</t>
  </si>
  <si>
    <t>997013509</t>
  </si>
  <si>
    <t>Odvoz suti a vybouraných hmot na skládku nebo meziskládku se složením, na vzdálenost Příplatek k ceně za každý další i započatý 1 km přes 1 km</t>
  </si>
  <si>
    <t>-1561496208</t>
  </si>
  <si>
    <t>1,42*14 'Přepočtené koeficientem množství</t>
  </si>
  <si>
    <t>89</t>
  </si>
  <si>
    <t>997013602</t>
  </si>
  <si>
    <t>Poplatek za uložení stavebního odpadu na skládce (skládkovné) z armovaného betonu zatříděného do Katalogu odpadů pod kódem 17 01 01</t>
  </si>
  <si>
    <t>-443317808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</si>
  <si>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</si>
  <si>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1,056+0,164</t>
  </si>
  <si>
    <t>90</t>
  </si>
  <si>
    <t>99701383R</t>
  </si>
  <si>
    <t>Výkup šrotu (ocel/litina)</t>
  </si>
  <si>
    <t>-1245447702</t>
  </si>
  <si>
    <t>0,2 "mříž UV"</t>
  </si>
  <si>
    <t>91</t>
  </si>
  <si>
    <t>997211521</t>
  </si>
  <si>
    <t>Vodorovná doprava suti nebo vybouraných hmot vybouraných hmot se složením a hrubým urovnáním nebo s přeložením na jiný dopravní prostředek kromě lodi, na vzdálenost do 1 km</t>
  </si>
  <si>
    <t>1868563634</t>
  </si>
  <si>
    <t xml:space="preserve">Poznámka k souboru cen:_x000d_
1. Ceny nelze použít pro vodorovnou dopravu po železnici, po vodě nebo neobvyklými dopravními prostředky._x000d_
2. Je-li na dopravní dráze pro vodorovnou dopravu překážka, pro kterou je nutné překládat suť nebo vybourané hmoty z jednoho obvyklého dopravního prostředku na jiný, oceňuje se tato lomená doprava v každém úseku samostatně._x000d_
</t>
  </si>
  <si>
    <t>dovoz žulových obrubníků ze skladu TSK</t>
  </si>
  <si>
    <t>0,2*OP</t>
  </si>
  <si>
    <t>92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</si>
  <si>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</si>
  <si>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</si>
  <si>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-1849606220</t>
  </si>
  <si>
    <t>48*14 'Přepočtené koeficientem množství</t>
  </si>
  <si>
    <t>93</t>
  </si>
  <si>
    <t>997211612</t>
  </si>
  <si>
    <t>Nakládání suti nebo vybouraných hmot na dopravní prostředky pro vodorovnou dopravu vybouraných hmot</t>
  </si>
  <si>
    <t>-759187813</t>
  </si>
  <si>
    <t>94</t>
  </si>
  <si>
    <t>997221551</t>
  </si>
  <si>
    <t>Vodorovná doprava suti bez naložení, ale se složením a s hrubým urovnáním ze sypkých materiálů, na vzdálenost do 1 km</t>
  </si>
  <si>
    <t>428777382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</si>
  <si>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</si>
  <si>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55,1+862,4+531,2+64,02+45,3+45,3</t>
  </si>
  <si>
    <t>95</t>
  </si>
  <si>
    <t>997221559</t>
  </si>
  <si>
    <t>Vodorovná doprava suti bez naložení, ale se složením a s hrubým urovnáním Příplatek k ceně za každý další i započatý 1 km přes 1 km</t>
  </si>
  <si>
    <t>-1782442445</t>
  </si>
  <si>
    <t>1603,32*14 'Přepočtené koeficientem množství</t>
  </si>
  <si>
    <t>96</t>
  </si>
  <si>
    <t>997221561</t>
  </si>
  <si>
    <t>Vodorovná doprava suti bez naložení, ale se složením a s hrubým urovnáním z kusových materiálů, na vzdálenost do 1 km</t>
  </si>
  <si>
    <t>1235581654</t>
  </si>
  <si>
    <t>56,05+61,75+1296,875</t>
  </si>
  <si>
    <t>97</t>
  </si>
  <si>
    <t>997221569</t>
  </si>
  <si>
    <t>560851557</t>
  </si>
  <si>
    <t>1414,675*14 'Přepočtené koeficientem množství</t>
  </si>
  <si>
    <t>98</t>
  </si>
  <si>
    <t>99722184R</t>
  </si>
  <si>
    <t>Odkup frézovaného asfaltu</t>
  </si>
  <si>
    <t>391786129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</si>
  <si>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</si>
  <si>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 xml:space="preserve">531,2  "vozovka asfaltobeton"</t>
  </si>
  <si>
    <t>99</t>
  </si>
  <si>
    <t>997221861</t>
  </si>
  <si>
    <t>Poplatek za uložení stavebního odpadu na recyklační skládce (skládkovné) z prostého betonu zatříděného do Katalogu odpadů pod kódem 17 01 01</t>
  </si>
  <si>
    <t>1886843795</t>
  </si>
  <si>
    <t>100</t>
  </si>
  <si>
    <t>997221873</t>
  </si>
  <si>
    <t>67654759</t>
  </si>
  <si>
    <t>55,1+862,4+64,02+45,3+45,3</t>
  </si>
  <si>
    <t>998</t>
  </si>
  <si>
    <t>Přesun hmot</t>
  </si>
  <si>
    <t>101</t>
  </si>
  <si>
    <t>998225111</t>
  </si>
  <si>
    <t>Přesun hmot pro komunikace s krytem z kameniva, monolitickým betonovým nebo živičným dopravní vzdálenost do 200 m jakékoliv délky objektu</t>
  </si>
  <si>
    <t>213449748</t>
  </si>
  <si>
    <t xml:space="preserve">Poznámka k souboru cen:_x000d_
1. Ceny lze použít i pro plochy letišť s krytem monolitickým betonovým nebo živičným._x000d_
</t>
  </si>
  <si>
    <t>OST</t>
  </si>
  <si>
    <t>Ostatní</t>
  </si>
  <si>
    <t>102</t>
  </si>
  <si>
    <t>001001002</t>
  </si>
  <si>
    <t>Tvorba modelu stavby s dodržením požadavků: Příloh 1, 2, 4, 5 a 9</t>
  </si>
  <si>
    <t>soubor</t>
  </si>
  <si>
    <t>512</t>
  </si>
  <si>
    <t>-208559466</t>
  </si>
  <si>
    <t>103</t>
  </si>
  <si>
    <t>001001003</t>
  </si>
  <si>
    <t>Navigace navádění stavebních strojů (splňující veškeré náležitosti zeměměřických činností ) na základě využití modelu stavby</t>
  </si>
  <si>
    <t>-31963981</t>
  </si>
  <si>
    <t>104</t>
  </si>
  <si>
    <t>001001004</t>
  </si>
  <si>
    <t>Kontrolní měření laserovou technologií DSPS dle - zaměření skutečného provedení po pokládce asfaltové vrstvy</t>
  </si>
  <si>
    <t>-10059811</t>
  </si>
  <si>
    <t>2075 "vč. skutečného zaměření"</t>
  </si>
  <si>
    <t>02 - Vedlejší a ostatní náklady</t>
  </si>
  <si>
    <t>VRN - Vedlejší rozpočtové náklady</t>
  </si>
  <si>
    <t>VRN</t>
  </si>
  <si>
    <t>Vedlejší rozpočtové náklady</t>
  </si>
  <si>
    <t>012002000</t>
  </si>
  <si>
    <t>Geodetické práce</t>
  </si>
  <si>
    <t>Kč</t>
  </si>
  <si>
    <t>1024</t>
  </si>
  <si>
    <t>1843077022</t>
  </si>
  <si>
    <t>013254000</t>
  </si>
  <si>
    <t>Dokumentace skutečného provedení stavby</t>
  </si>
  <si>
    <t>kpl</t>
  </si>
  <si>
    <t>1066408999</t>
  </si>
  <si>
    <t>030001000</t>
  </si>
  <si>
    <t>Zařízení staveniště</t>
  </si>
  <si>
    <t>1673490161</t>
  </si>
  <si>
    <t>042002001</t>
  </si>
  <si>
    <t>Pasportizace sousedních objektů a zařízení</t>
  </si>
  <si>
    <t>589523514</t>
  </si>
  <si>
    <t>043154001</t>
  </si>
  <si>
    <t>Zkoušky zatěžovací statické</t>
  </si>
  <si>
    <t>1092950053</t>
  </si>
  <si>
    <t>060001000</t>
  </si>
  <si>
    <t>Územní vlivy</t>
  </si>
  <si>
    <t>1264920870</t>
  </si>
  <si>
    <t>070001000</t>
  </si>
  <si>
    <t>Provozní vlivy</t>
  </si>
  <si>
    <t>975616365</t>
  </si>
  <si>
    <t>071002010</t>
  </si>
  <si>
    <t>Dopravní inženýrská opatření během stavby (vyznačení objízdných tras, pronájem a údržba dopravního značení)</t>
  </si>
  <si>
    <t>7749583</t>
  </si>
  <si>
    <t>071002011</t>
  </si>
  <si>
    <t>Dopravní inženýrská opatření během stavby - úpravy SSZ</t>
  </si>
  <si>
    <t>-506949825</t>
  </si>
  <si>
    <t>090001000</t>
  </si>
  <si>
    <t>Ostatní náklady - vytýčení inženýrských sítí</t>
  </si>
  <si>
    <t>1401302577</t>
  </si>
  <si>
    <t>SEZNAM FIGUR</t>
  </si>
  <si>
    <t>Výměra</t>
  </si>
  <si>
    <t xml:space="preserve"> 01</t>
  </si>
  <si>
    <t>Použití figury:</t>
  </si>
  <si>
    <t>Osazení chodníkového obrubníku betonového ležatého s boční opěrou do lože z betonu prostého</t>
  </si>
  <si>
    <t>Lože pod obrubníky, krajníky nebo obruby z dlažebních kostek z betonu prostého</t>
  </si>
  <si>
    <t>Lože pod potrubí otevřený výkop z kameniva drobného těženého</t>
  </si>
  <si>
    <t>Zásyp jam, šachet rýh nebo kolem objektů sypaninou se zhutněním</t>
  </si>
  <si>
    <t>nezp</t>
  </si>
  <si>
    <t>nezpevněné plochy - ornice tl. 100mm</t>
  </si>
  <si>
    <t>Obsypání potrubí strojně sypaninou bez prohození, uloženou do 3 m</t>
  </si>
  <si>
    <t>Odkopávky a prokopávky nezapažené v hornině třídy těžitelnosti I, skupiny 3 objem do 500 m3 strojně</t>
  </si>
  <si>
    <t>Uložení sypaniny na skládky nebo meziskládky</t>
  </si>
  <si>
    <t>Osazení obrubníku kamenného ležatého s boční opěrou do lože z betonu prostého</t>
  </si>
  <si>
    <t>Vodorovná doprava vybouraných hmot po suchu na vzdálenost do 1 km</t>
  </si>
  <si>
    <t>Kanalizační potrubí z tvrdého PVC jednovrstvé tuhost třídy SN8 DN 200</t>
  </si>
  <si>
    <t>Hloubení rýh nezapažených š do 2000 mm v hornině třídy těžitelnosti I, skupiny 3 objem do 100 m3 strojně</t>
  </si>
  <si>
    <t>Zřízení příložného pažení a rozepření stěn rýh hl do 2 m</t>
  </si>
  <si>
    <t>Příplatek za ztížení vykopávky v blízkosti podzemního vedení</t>
  </si>
  <si>
    <t>Vodorovné dopravní značení dělící čáry souvislé š 125 mm retroreflexní bílý plast</t>
  </si>
  <si>
    <t>Předznačení vodorovného liniového značení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</si>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</sst>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  <protection locked="0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3" xfId="0" applyNumberFormat="1" applyFont="1" applyBorder="1" applyAlignment="1"/>
    <xf numFmtId="166" fontId="33" fillId="0" borderId="14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7" fillId="3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3</v>
      </c>
      <c r="AK7" s="32" t="s">
        <v>20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21</v>
      </c>
      <c r="K8" s="27" t="s">
        <v>22</v>
      </c>
      <c r="AK8" s="32" t="s">
        <v>23</v>
      </c>
      <c r="AN8" s="33" t="s">
        <v>24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25</v>
      </c>
      <c r="AK10" s="32" t="s">
        <v>26</v>
      </c>
      <c r="AN10" s="27" t="s">
        <v>3</v>
      </c>
      <c r="AR10" s="22"/>
      <c r="BE10" s="31"/>
      <c r="BS10" s="19" t="s">
        <v>7</v>
      </c>
    </row>
    <row r="11" s="1" customFormat="1" ht="18.48" customHeight="1">
      <c r="B11" s="22"/>
      <c r="E11" s="27" t="s">
        <v>27</v>
      </c>
      <c r="AK11" s="32" t="s">
        <v>28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29</v>
      </c>
      <c r="AK13" s="32" t="s">
        <v>26</v>
      </c>
      <c r="AN13" s="34" t="s">
        <v>30</v>
      </c>
      <c r="AR13" s="22"/>
      <c r="BE13" s="31"/>
      <c r="BS13" s="19" t="s">
        <v>7</v>
      </c>
    </row>
    <row r="14">
      <c r="B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N14" s="34" t="s">
        <v>30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31</v>
      </c>
      <c r="AK16" s="32" t="s">
        <v>26</v>
      </c>
      <c r="AN16" s="27" t="s">
        <v>3</v>
      </c>
      <c r="AR16" s="22"/>
      <c r="BE16" s="31"/>
      <c r="BS16" s="19" t="s">
        <v>4</v>
      </c>
    </row>
    <row r="17" s="1" customFormat="1" ht="18.48" customHeight="1">
      <c r="B17" s="22"/>
      <c r="E17" s="27" t="s">
        <v>32</v>
      </c>
      <c r="AK17" s="32" t="s">
        <v>28</v>
      </c>
      <c r="AN17" s="27" t="s">
        <v>3</v>
      </c>
      <c r="AR17" s="22"/>
      <c r="BE17" s="31"/>
      <c r="BS17" s="19" t="s">
        <v>33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34</v>
      </c>
      <c r="AK19" s="32" t="s">
        <v>26</v>
      </c>
      <c r="AN19" s="27" t="s">
        <v>3</v>
      </c>
      <c r="AR19" s="22"/>
      <c r="BE19" s="31"/>
      <c r="BS19" s="19" t="s">
        <v>7</v>
      </c>
    </row>
    <row r="20" s="1" customFormat="1" ht="18.48" customHeight="1">
      <c r="B20" s="22"/>
      <c r="E20" s="27" t="s">
        <v>35</v>
      </c>
      <c r="AK20" s="32" t="s">
        <v>28</v>
      </c>
      <c r="AN20" s="27" t="s">
        <v>3</v>
      </c>
      <c r="AR20" s="22"/>
      <c r="BE20" s="31"/>
      <c r="BS20" s="19" t="s">
        <v>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36</v>
      </c>
      <c r="AR22" s="22"/>
      <c r="BE22" s="31"/>
    </row>
    <row r="23" s="1" customFormat="1" ht="47.25" customHeight="1">
      <c r="B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42</v>
      </c>
      <c r="E29" s="3"/>
      <c r="F29" s="32" t="s">
        <v>43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44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45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46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47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48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49</v>
      </c>
      <c r="U35" s="50"/>
      <c r="V35" s="50"/>
      <c r="W35" s="50"/>
      <c r="X35" s="52" t="s">
        <v>50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966_20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>Do Říčan, SÚ, Praha 21, č. akce 13461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21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>Újezd nad Lesy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23</v>
      </c>
      <c r="AJ47" s="38"/>
      <c r="AK47" s="38"/>
      <c r="AL47" s="38"/>
      <c r="AM47" s="64" t="str">
        <f>IF(AN8= "","",AN8)</f>
        <v>28. 2. 2020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15.15" customHeight="1">
      <c r="A49" s="38"/>
      <c r="B49" s="39"/>
      <c r="C49" s="32" t="s">
        <v>25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>TSK hl. m. Prahy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31</v>
      </c>
      <c r="AJ49" s="38"/>
      <c r="AK49" s="38"/>
      <c r="AL49" s="38"/>
      <c r="AM49" s="65" t="str">
        <f>IF(E17="","",E17)</f>
        <v>Ing. Igor Čermák</v>
      </c>
      <c r="AN49" s="4"/>
      <c r="AO49" s="4"/>
      <c r="AP49" s="4"/>
      <c r="AQ49" s="38"/>
      <c r="AR49" s="39"/>
      <c r="AS49" s="66" t="s">
        <v>52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29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34</v>
      </c>
      <c r="AJ50" s="38"/>
      <c r="AK50" s="38"/>
      <c r="AL50" s="38"/>
      <c r="AM50" s="65" t="str">
        <f>IF(E20="","",E20)</f>
        <v>Ing. Eva Mrvová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53</v>
      </c>
      <c r="D52" s="75"/>
      <c r="E52" s="75"/>
      <c r="F52" s="75"/>
      <c r="G52" s="75"/>
      <c r="H52" s="76"/>
      <c r="I52" s="77" t="s">
        <v>54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55</v>
      </c>
      <c r="AH52" s="75"/>
      <c r="AI52" s="75"/>
      <c r="AJ52" s="75"/>
      <c r="AK52" s="75"/>
      <c r="AL52" s="75"/>
      <c r="AM52" s="75"/>
      <c r="AN52" s="77" t="s">
        <v>56</v>
      </c>
      <c r="AO52" s="75"/>
      <c r="AP52" s="75"/>
      <c r="AQ52" s="79" t="s">
        <v>57</v>
      </c>
      <c r="AR52" s="39"/>
      <c r="AS52" s="80" t="s">
        <v>58</v>
      </c>
      <c r="AT52" s="81" t="s">
        <v>59</v>
      </c>
      <c r="AU52" s="81" t="s">
        <v>60</v>
      </c>
      <c r="AV52" s="81" t="s">
        <v>61</v>
      </c>
      <c r="AW52" s="81" t="s">
        <v>62</v>
      </c>
      <c r="AX52" s="81" t="s">
        <v>63</v>
      </c>
      <c r="AY52" s="81" t="s">
        <v>64</v>
      </c>
      <c r="AZ52" s="81" t="s">
        <v>65</v>
      </c>
      <c r="BA52" s="81" t="s">
        <v>66</v>
      </c>
      <c r="BB52" s="81" t="s">
        <v>67</v>
      </c>
      <c r="BC52" s="81" t="s">
        <v>68</v>
      </c>
      <c r="BD52" s="82" t="s">
        <v>69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70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ROUND(SUM(AG55:AG56),2)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ROUND(SUM(AS55:AS56),2)</f>
        <v>0</v>
      </c>
      <c r="AT54" s="93">
        <f>ROUND(SUM(AV54:AW54),2)</f>
        <v>0</v>
      </c>
      <c r="AU54" s="94">
        <f>ROUND(SUM(AU55:AU56),5)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ROUND(SUM(AZ55:AZ56),2)</f>
        <v>0</v>
      </c>
      <c r="BA54" s="93">
        <f>ROUND(SUM(BA55:BA56),2)</f>
        <v>0</v>
      </c>
      <c r="BB54" s="93">
        <f>ROUND(SUM(BB55:BB56),2)</f>
        <v>0</v>
      </c>
      <c r="BC54" s="93">
        <f>ROUND(SUM(BC55:BC56),2)</f>
        <v>0</v>
      </c>
      <c r="BD54" s="95">
        <f>ROUND(SUM(BD55:BD56),2)</f>
        <v>0</v>
      </c>
      <c r="BE54" s="6"/>
      <c r="BS54" s="96" t="s">
        <v>71</v>
      </c>
      <c r="BT54" s="96" t="s">
        <v>72</v>
      </c>
      <c r="BU54" s="97" t="s">
        <v>73</v>
      </c>
      <c r="BV54" s="96" t="s">
        <v>74</v>
      </c>
      <c r="BW54" s="96" t="s">
        <v>5</v>
      </c>
      <c r="BX54" s="96" t="s">
        <v>75</v>
      </c>
      <c r="CL54" s="96" t="s">
        <v>3</v>
      </c>
    </row>
    <row r="55" s="7" customFormat="1" ht="16.5" customHeight="1">
      <c r="A55" s="98" t="s">
        <v>76</v>
      </c>
      <c r="B55" s="99"/>
      <c r="C55" s="100"/>
      <c r="D55" s="101" t="s">
        <v>77</v>
      </c>
      <c r="E55" s="101"/>
      <c r="F55" s="101"/>
      <c r="G55" s="101"/>
      <c r="H55" s="101"/>
      <c r="I55" s="102"/>
      <c r="J55" s="101" t="s">
        <v>78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3">
        <f>'01 - Obnova krytu komunikace'!J30</f>
        <v>0</v>
      </c>
      <c r="AH55" s="102"/>
      <c r="AI55" s="102"/>
      <c r="AJ55" s="102"/>
      <c r="AK55" s="102"/>
      <c r="AL55" s="102"/>
      <c r="AM55" s="102"/>
      <c r="AN55" s="103">
        <f>SUM(AG55,AT55)</f>
        <v>0</v>
      </c>
      <c r="AO55" s="102"/>
      <c r="AP55" s="102"/>
      <c r="AQ55" s="104" t="s">
        <v>79</v>
      </c>
      <c r="AR55" s="99"/>
      <c r="AS55" s="105">
        <v>0</v>
      </c>
      <c r="AT55" s="106">
        <f>ROUND(SUM(AV55:AW55),2)</f>
        <v>0</v>
      </c>
      <c r="AU55" s="107">
        <f>'01 - Obnova krytu komunikace'!P88</f>
        <v>0</v>
      </c>
      <c r="AV55" s="106">
        <f>'01 - Obnova krytu komunikace'!J33</f>
        <v>0</v>
      </c>
      <c r="AW55" s="106">
        <f>'01 - Obnova krytu komunikace'!J34</f>
        <v>0</v>
      </c>
      <c r="AX55" s="106">
        <f>'01 - Obnova krytu komunikace'!J35</f>
        <v>0</v>
      </c>
      <c r="AY55" s="106">
        <f>'01 - Obnova krytu komunikace'!J36</f>
        <v>0</v>
      </c>
      <c r="AZ55" s="106">
        <f>'01 - Obnova krytu komunikace'!F33</f>
        <v>0</v>
      </c>
      <c r="BA55" s="106">
        <f>'01 - Obnova krytu komunikace'!F34</f>
        <v>0</v>
      </c>
      <c r="BB55" s="106">
        <f>'01 - Obnova krytu komunikace'!F35</f>
        <v>0</v>
      </c>
      <c r="BC55" s="106">
        <f>'01 - Obnova krytu komunikace'!F36</f>
        <v>0</v>
      </c>
      <c r="BD55" s="108">
        <f>'01 - Obnova krytu komunikace'!F37</f>
        <v>0</v>
      </c>
      <c r="BE55" s="7"/>
      <c r="BT55" s="109" t="s">
        <v>80</v>
      </c>
      <c r="BV55" s="109" t="s">
        <v>74</v>
      </c>
      <c r="BW55" s="109" t="s">
        <v>81</v>
      </c>
      <c r="BX55" s="109" t="s">
        <v>5</v>
      </c>
      <c r="CL55" s="109" t="s">
        <v>3</v>
      </c>
      <c r="CM55" s="109" t="s">
        <v>82</v>
      </c>
    </row>
    <row r="56" s="7" customFormat="1" ht="16.5" customHeight="1">
      <c r="A56" s="98" t="s">
        <v>76</v>
      </c>
      <c r="B56" s="99"/>
      <c r="C56" s="100"/>
      <c r="D56" s="101" t="s">
        <v>83</v>
      </c>
      <c r="E56" s="101"/>
      <c r="F56" s="101"/>
      <c r="G56" s="101"/>
      <c r="H56" s="101"/>
      <c r="I56" s="102"/>
      <c r="J56" s="101" t="s">
        <v>84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3">
        <f>'02 - Vedlejší a ostatní n...'!J30</f>
        <v>0</v>
      </c>
      <c r="AH56" s="102"/>
      <c r="AI56" s="102"/>
      <c r="AJ56" s="102"/>
      <c r="AK56" s="102"/>
      <c r="AL56" s="102"/>
      <c r="AM56" s="102"/>
      <c r="AN56" s="103">
        <f>SUM(AG56,AT56)</f>
        <v>0</v>
      </c>
      <c r="AO56" s="102"/>
      <c r="AP56" s="102"/>
      <c r="AQ56" s="104" t="s">
        <v>85</v>
      </c>
      <c r="AR56" s="99"/>
      <c r="AS56" s="110">
        <v>0</v>
      </c>
      <c r="AT56" s="111">
        <f>ROUND(SUM(AV56:AW56),2)</f>
        <v>0</v>
      </c>
      <c r="AU56" s="112">
        <f>'02 - Vedlejší a ostatní n...'!P80</f>
        <v>0</v>
      </c>
      <c r="AV56" s="111">
        <f>'02 - Vedlejší a ostatní n...'!J33</f>
        <v>0</v>
      </c>
      <c r="AW56" s="111">
        <f>'02 - Vedlejší a ostatní n...'!J34</f>
        <v>0</v>
      </c>
      <c r="AX56" s="111">
        <f>'02 - Vedlejší a ostatní n...'!J35</f>
        <v>0</v>
      </c>
      <c r="AY56" s="111">
        <f>'02 - Vedlejší a ostatní n...'!J36</f>
        <v>0</v>
      </c>
      <c r="AZ56" s="111">
        <f>'02 - Vedlejší a ostatní n...'!F33</f>
        <v>0</v>
      </c>
      <c r="BA56" s="111">
        <f>'02 - Vedlejší a ostatní n...'!F34</f>
        <v>0</v>
      </c>
      <c r="BB56" s="111">
        <f>'02 - Vedlejší a ostatní n...'!F35</f>
        <v>0</v>
      </c>
      <c r="BC56" s="111">
        <f>'02 - Vedlejší a ostatní n...'!F36</f>
        <v>0</v>
      </c>
      <c r="BD56" s="113">
        <f>'02 - Vedlejší a ostatní n...'!F37</f>
        <v>0</v>
      </c>
      <c r="BE56" s="7"/>
      <c r="BT56" s="109" t="s">
        <v>80</v>
      </c>
      <c r="BV56" s="109" t="s">
        <v>74</v>
      </c>
      <c r="BW56" s="109" t="s">
        <v>86</v>
      </c>
      <c r="BX56" s="109" t="s">
        <v>5</v>
      </c>
      <c r="CL56" s="109" t="s">
        <v>3</v>
      </c>
      <c r="CM56" s="109" t="s">
        <v>82</v>
      </c>
    </row>
    <row r="57" s="2" customFormat="1" ht="30" customHeight="1">
      <c r="A57" s="38"/>
      <c r="B57" s="39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9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39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01 - Obnova krytu komunikace'!C2" display="/"/>
    <hyperlink ref="A56" location="'02 - Vedlejší a ostatní 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  <c r="AZ2" s="115" t="s">
        <v>87</v>
      </c>
      <c r="BA2" s="115" t="s">
        <v>88</v>
      </c>
      <c r="BB2" s="115" t="s">
        <v>89</v>
      </c>
      <c r="BC2" s="115" t="s">
        <v>90</v>
      </c>
      <c r="BD2" s="115" t="s">
        <v>82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6"/>
      <c r="J3" s="21"/>
      <c r="K3" s="21"/>
      <c r="L3" s="22"/>
      <c r="AT3" s="19" t="s">
        <v>82</v>
      </c>
      <c r="AZ3" s="115" t="s">
        <v>91</v>
      </c>
      <c r="BA3" s="115" t="s">
        <v>92</v>
      </c>
      <c r="BB3" s="115" t="s">
        <v>89</v>
      </c>
      <c r="BC3" s="115" t="s">
        <v>93</v>
      </c>
      <c r="BD3" s="115" t="s">
        <v>82</v>
      </c>
    </row>
    <row r="4" s="1" customFormat="1" ht="24.96" customHeight="1">
      <c r="B4" s="22"/>
      <c r="D4" s="23" t="s">
        <v>94</v>
      </c>
      <c r="I4" s="114"/>
      <c r="L4" s="22"/>
      <c r="M4" s="117" t="s">
        <v>11</v>
      </c>
      <c r="AT4" s="19" t="s">
        <v>4</v>
      </c>
      <c r="AZ4" s="115" t="s">
        <v>95</v>
      </c>
      <c r="BA4" s="115" t="s">
        <v>96</v>
      </c>
      <c r="BB4" s="115" t="s">
        <v>89</v>
      </c>
      <c r="BC4" s="115" t="s">
        <v>97</v>
      </c>
      <c r="BD4" s="115" t="s">
        <v>82</v>
      </c>
    </row>
    <row r="5" s="1" customFormat="1" ht="6.96" customHeight="1">
      <c r="B5" s="22"/>
      <c r="I5" s="114"/>
      <c r="L5" s="22"/>
      <c r="AZ5" s="115" t="s">
        <v>98</v>
      </c>
      <c r="BA5" s="115" t="s">
        <v>99</v>
      </c>
      <c r="BB5" s="115" t="s">
        <v>100</v>
      </c>
      <c r="BC5" s="115" t="s">
        <v>101</v>
      </c>
      <c r="BD5" s="115" t="s">
        <v>82</v>
      </c>
    </row>
    <row r="6" s="1" customFormat="1" ht="12" customHeight="1">
      <c r="B6" s="22"/>
      <c r="D6" s="32" t="s">
        <v>17</v>
      </c>
      <c r="I6" s="114"/>
      <c r="L6" s="22"/>
      <c r="AZ6" s="115" t="s">
        <v>102</v>
      </c>
      <c r="BA6" s="115" t="s">
        <v>103</v>
      </c>
      <c r="BB6" s="115" t="s">
        <v>89</v>
      </c>
      <c r="BC6" s="115" t="s">
        <v>104</v>
      </c>
      <c r="BD6" s="115" t="s">
        <v>82</v>
      </c>
    </row>
    <row r="7" s="1" customFormat="1" ht="16.5" customHeight="1">
      <c r="B7" s="22"/>
      <c r="E7" s="118" t="str">
        <f>'Rekapitulace stavby'!K6</f>
        <v>Do Říčan, SÚ, Praha 21, č. akce 13461</v>
      </c>
      <c r="F7" s="32"/>
      <c r="G7" s="32"/>
      <c r="H7" s="32"/>
      <c r="I7" s="114"/>
      <c r="L7" s="22"/>
      <c r="AZ7" s="115" t="s">
        <v>105</v>
      </c>
      <c r="BA7" s="115" t="s">
        <v>106</v>
      </c>
      <c r="BB7" s="115" t="s">
        <v>100</v>
      </c>
      <c r="BC7" s="115" t="s">
        <v>107</v>
      </c>
      <c r="BD7" s="115" t="s">
        <v>82</v>
      </c>
    </row>
    <row r="8" s="2" customFormat="1" ht="12" customHeight="1">
      <c r="A8" s="38"/>
      <c r="B8" s="39"/>
      <c r="C8" s="38"/>
      <c r="D8" s="32" t="s">
        <v>108</v>
      </c>
      <c r="E8" s="38"/>
      <c r="F8" s="38"/>
      <c r="G8" s="38"/>
      <c r="H8" s="38"/>
      <c r="I8" s="119"/>
      <c r="J8" s="38"/>
      <c r="K8" s="38"/>
      <c r="L8" s="12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15" t="s">
        <v>109</v>
      </c>
      <c r="BA8" s="115" t="s">
        <v>110</v>
      </c>
      <c r="BB8" s="115" t="s">
        <v>100</v>
      </c>
      <c r="BC8" s="115" t="s">
        <v>111</v>
      </c>
      <c r="BD8" s="115" t="s">
        <v>82</v>
      </c>
    </row>
    <row r="9" s="2" customFormat="1" ht="16.5" customHeight="1">
      <c r="A9" s="38"/>
      <c r="B9" s="39"/>
      <c r="C9" s="38"/>
      <c r="D9" s="38"/>
      <c r="E9" s="62" t="s">
        <v>112</v>
      </c>
      <c r="F9" s="38"/>
      <c r="G9" s="38"/>
      <c r="H9" s="38"/>
      <c r="I9" s="119"/>
      <c r="J9" s="38"/>
      <c r="K9" s="38"/>
      <c r="L9" s="12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15" t="s">
        <v>49</v>
      </c>
      <c r="BA9" s="115" t="s">
        <v>113</v>
      </c>
      <c r="BB9" s="115" t="s">
        <v>100</v>
      </c>
      <c r="BC9" s="115" t="s">
        <v>114</v>
      </c>
      <c r="BD9" s="115" t="s">
        <v>82</v>
      </c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9"/>
      <c r="J10" s="38"/>
      <c r="K10" s="38"/>
      <c r="L10" s="12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15" t="s">
        <v>115</v>
      </c>
      <c r="BA10" s="115" t="s">
        <v>116</v>
      </c>
      <c r="BB10" s="115" t="s">
        <v>100</v>
      </c>
      <c r="BC10" s="115" t="s">
        <v>117</v>
      </c>
      <c r="BD10" s="115" t="s">
        <v>82</v>
      </c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1" t="s">
        <v>20</v>
      </c>
      <c r="J11" s="27" t="s">
        <v>3</v>
      </c>
      <c r="K11" s="38"/>
      <c r="L11" s="12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1" t="s">
        <v>23</v>
      </c>
      <c r="J12" s="64" t="str">
        <f>'Rekapitulace stavby'!AN8</f>
        <v>28. 2. 2020</v>
      </c>
      <c r="K12" s="38"/>
      <c r="L12" s="12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9"/>
      <c r="J13" s="38"/>
      <c r="K13" s="38"/>
      <c r="L13" s="12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1" t="s">
        <v>26</v>
      </c>
      <c r="J14" s="27" t="s">
        <v>3</v>
      </c>
      <c r="K14" s="38"/>
      <c r="L14" s="12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27</v>
      </c>
      <c r="F15" s="38"/>
      <c r="G15" s="38"/>
      <c r="H15" s="38"/>
      <c r="I15" s="121" t="s">
        <v>28</v>
      </c>
      <c r="J15" s="27" t="s">
        <v>3</v>
      </c>
      <c r="K15" s="38"/>
      <c r="L15" s="12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9"/>
      <c r="J16" s="38"/>
      <c r="K16" s="38"/>
      <c r="L16" s="12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29</v>
      </c>
      <c r="E17" s="38"/>
      <c r="F17" s="38"/>
      <c r="G17" s="38"/>
      <c r="H17" s="38"/>
      <c r="I17" s="121" t="s">
        <v>26</v>
      </c>
      <c r="J17" s="33" t="str">
        <f>'Rekapitulace stavby'!AN13</f>
        <v>Vyplň údaj</v>
      </c>
      <c r="K17" s="38"/>
      <c r="L17" s="12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1" t="s">
        <v>28</v>
      </c>
      <c r="J18" s="33" t="str">
        <f>'Rekapitulace stavby'!AN14</f>
        <v>Vyplň údaj</v>
      </c>
      <c r="K18" s="38"/>
      <c r="L18" s="12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9"/>
      <c r="J19" s="38"/>
      <c r="K19" s="38"/>
      <c r="L19" s="12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31</v>
      </c>
      <c r="E20" s="38"/>
      <c r="F20" s="38"/>
      <c r="G20" s="38"/>
      <c r="H20" s="38"/>
      <c r="I20" s="121" t="s">
        <v>26</v>
      </c>
      <c r="J20" s="27" t="s">
        <v>3</v>
      </c>
      <c r="K20" s="38"/>
      <c r="L20" s="1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32</v>
      </c>
      <c r="F21" s="38"/>
      <c r="G21" s="38"/>
      <c r="H21" s="38"/>
      <c r="I21" s="121" t="s">
        <v>28</v>
      </c>
      <c r="J21" s="27" t="s">
        <v>3</v>
      </c>
      <c r="K21" s="38"/>
      <c r="L21" s="12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9"/>
      <c r="J22" s="38"/>
      <c r="K22" s="38"/>
      <c r="L22" s="12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34</v>
      </c>
      <c r="E23" s="38"/>
      <c r="F23" s="38"/>
      <c r="G23" s="38"/>
      <c r="H23" s="38"/>
      <c r="I23" s="121" t="s">
        <v>26</v>
      </c>
      <c r="J23" s="27" t="s">
        <v>3</v>
      </c>
      <c r="K23" s="38"/>
      <c r="L23" s="12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35</v>
      </c>
      <c r="F24" s="38"/>
      <c r="G24" s="38"/>
      <c r="H24" s="38"/>
      <c r="I24" s="121" t="s">
        <v>28</v>
      </c>
      <c r="J24" s="27" t="s">
        <v>3</v>
      </c>
      <c r="K24" s="38"/>
      <c r="L24" s="12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9"/>
      <c r="J25" s="38"/>
      <c r="K25" s="38"/>
      <c r="L25" s="12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119"/>
      <c r="J26" s="38"/>
      <c r="K26" s="38"/>
      <c r="L26" s="12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3</v>
      </c>
      <c r="F27" s="36"/>
      <c r="G27" s="36"/>
      <c r="H27" s="36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9"/>
      <c r="J28" s="38"/>
      <c r="K28" s="38"/>
      <c r="L28" s="12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6"/>
      <c r="J29" s="84"/>
      <c r="K29" s="84"/>
      <c r="L29" s="12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7" t="s">
        <v>38</v>
      </c>
      <c r="E30" s="38"/>
      <c r="F30" s="38"/>
      <c r="G30" s="38"/>
      <c r="H30" s="38"/>
      <c r="I30" s="119"/>
      <c r="J30" s="90">
        <f>ROUND(J88, 2)</f>
        <v>0</v>
      </c>
      <c r="K30" s="38"/>
      <c r="L30" s="12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6"/>
      <c r="J31" s="84"/>
      <c r="K31" s="84"/>
      <c r="L31" s="12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128" t="s">
        <v>39</v>
      </c>
      <c r="J32" s="43" t="s">
        <v>41</v>
      </c>
      <c r="K32" s="38"/>
      <c r="L32" s="12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9" t="s">
        <v>42</v>
      </c>
      <c r="E33" s="32" t="s">
        <v>43</v>
      </c>
      <c r="F33" s="130">
        <f>ROUND((SUM(BE88:BE357)),  2)</f>
        <v>0</v>
      </c>
      <c r="G33" s="38"/>
      <c r="H33" s="38"/>
      <c r="I33" s="131">
        <v>0.20999999999999999</v>
      </c>
      <c r="J33" s="130">
        <f>ROUND(((SUM(BE88:BE357))*I33),  2)</f>
        <v>0</v>
      </c>
      <c r="K33" s="38"/>
      <c r="L33" s="12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30">
        <f>ROUND((SUM(BF88:BF357)),  2)</f>
        <v>0</v>
      </c>
      <c r="G34" s="38"/>
      <c r="H34" s="38"/>
      <c r="I34" s="131">
        <v>0.14999999999999999</v>
      </c>
      <c r="J34" s="130">
        <f>ROUND(((SUM(BF88:BF357))*I34),  2)</f>
        <v>0</v>
      </c>
      <c r="K34" s="38"/>
      <c r="L34" s="12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30">
        <f>ROUND((SUM(BG88:BG357)),  2)</f>
        <v>0</v>
      </c>
      <c r="G35" s="38"/>
      <c r="H35" s="38"/>
      <c r="I35" s="131">
        <v>0.20999999999999999</v>
      </c>
      <c r="J35" s="130">
        <f>0</f>
        <v>0</v>
      </c>
      <c r="K35" s="38"/>
      <c r="L35" s="12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30">
        <f>ROUND((SUM(BH88:BH357)),  2)</f>
        <v>0</v>
      </c>
      <c r="G36" s="38"/>
      <c r="H36" s="38"/>
      <c r="I36" s="131">
        <v>0.14999999999999999</v>
      </c>
      <c r="J36" s="130">
        <f>0</f>
        <v>0</v>
      </c>
      <c r="K36" s="38"/>
      <c r="L36" s="12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30">
        <f>ROUND((SUM(BI88:BI357)),  2)</f>
        <v>0</v>
      </c>
      <c r="G37" s="38"/>
      <c r="H37" s="38"/>
      <c r="I37" s="131">
        <v>0</v>
      </c>
      <c r="J37" s="130">
        <f>0</f>
        <v>0</v>
      </c>
      <c r="K37" s="38"/>
      <c r="L37" s="12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9"/>
      <c r="J38" s="38"/>
      <c r="K38" s="38"/>
      <c r="L38" s="12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2"/>
      <c r="D39" s="133" t="s">
        <v>48</v>
      </c>
      <c r="E39" s="76"/>
      <c r="F39" s="76"/>
      <c r="G39" s="134" t="s">
        <v>49</v>
      </c>
      <c r="H39" s="135" t="s">
        <v>50</v>
      </c>
      <c r="I39" s="136"/>
      <c r="J39" s="137">
        <f>SUM(J30:J37)</f>
        <v>0</v>
      </c>
      <c r="K39" s="138"/>
      <c r="L39" s="12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9"/>
      <c r="J40" s="56"/>
      <c r="K40" s="56"/>
      <c r="L40" s="12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40"/>
      <c r="J44" s="58"/>
      <c r="K44" s="58"/>
      <c r="L44" s="120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118</v>
      </c>
      <c r="D45" s="38"/>
      <c r="E45" s="38"/>
      <c r="F45" s="38"/>
      <c r="G45" s="38"/>
      <c r="H45" s="38"/>
      <c r="I45" s="119"/>
      <c r="J45" s="38"/>
      <c r="K45" s="38"/>
      <c r="L45" s="120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9"/>
      <c r="J46" s="38"/>
      <c r="K46" s="38"/>
      <c r="L46" s="12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9"/>
      <c r="J47" s="38"/>
      <c r="K47" s="38"/>
      <c r="L47" s="12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8" t="str">
        <f>E7</f>
        <v>Do Říčan, SÚ, Praha 21, č. akce 13461</v>
      </c>
      <c r="F48" s="32"/>
      <c r="G48" s="32"/>
      <c r="H48" s="32"/>
      <c r="I48" s="119"/>
      <c r="J48" s="38"/>
      <c r="K48" s="38"/>
      <c r="L48" s="12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108</v>
      </c>
      <c r="D49" s="38"/>
      <c r="E49" s="38"/>
      <c r="F49" s="38"/>
      <c r="G49" s="38"/>
      <c r="H49" s="38"/>
      <c r="I49" s="119"/>
      <c r="J49" s="38"/>
      <c r="K49" s="38"/>
      <c r="L49" s="12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01 - Obnova krytu komunikace</v>
      </c>
      <c r="F50" s="38"/>
      <c r="G50" s="38"/>
      <c r="H50" s="38"/>
      <c r="I50" s="119"/>
      <c r="J50" s="38"/>
      <c r="K50" s="38"/>
      <c r="L50" s="12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9"/>
      <c r="J51" s="38"/>
      <c r="K51" s="38"/>
      <c r="L51" s="12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Újezd nad Lesy</v>
      </c>
      <c r="G52" s="38"/>
      <c r="H52" s="38"/>
      <c r="I52" s="121" t="s">
        <v>23</v>
      </c>
      <c r="J52" s="64" t="str">
        <f>IF(J12="","",J12)</f>
        <v>28. 2. 2020</v>
      </c>
      <c r="K52" s="38"/>
      <c r="L52" s="12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9"/>
      <c r="J53" s="38"/>
      <c r="K53" s="38"/>
      <c r="L53" s="12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38"/>
      <c r="E54" s="38"/>
      <c r="F54" s="27" t="str">
        <f>E15</f>
        <v>TSK hl. m. Prahy</v>
      </c>
      <c r="G54" s="38"/>
      <c r="H54" s="38"/>
      <c r="I54" s="121" t="s">
        <v>31</v>
      </c>
      <c r="J54" s="36" t="str">
        <f>E21</f>
        <v>Ing. Igor Čermák</v>
      </c>
      <c r="K54" s="38"/>
      <c r="L54" s="12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38"/>
      <c r="E55" s="38"/>
      <c r="F55" s="27" t="str">
        <f>IF(E18="","",E18)</f>
        <v>Vyplň údaj</v>
      </c>
      <c r="G55" s="38"/>
      <c r="H55" s="38"/>
      <c r="I55" s="121" t="s">
        <v>34</v>
      </c>
      <c r="J55" s="36" t="str">
        <f>E24</f>
        <v>Ing. Eva Mrvová</v>
      </c>
      <c r="K55" s="38"/>
      <c r="L55" s="12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9"/>
      <c r="J56" s="38"/>
      <c r="K56" s="38"/>
      <c r="L56" s="12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1" t="s">
        <v>119</v>
      </c>
      <c r="D57" s="132"/>
      <c r="E57" s="132"/>
      <c r="F57" s="132"/>
      <c r="G57" s="132"/>
      <c r="H57" s="132"/>
      <c r="I57" s="142"/>
      <c r="J57" s="143" t="s">
        <v>120</v>
      </c>
      <c r="K57" s="132"/>
      <c r="L57" s="12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9"/>
      <c r="J58" s="38"/>
      <c r="K58" s="38"/>
      <c r="L58" s="12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4" t="s">
        <v>70</v>
      </c>
      <c r="D59" s="38"/>
      <c r="E59" s="38"/>
      <c r="F59" s="38"/>
      <c r="G59" s="38"/>
      <c r="H59" s="38"/>
      <c r="I59" s="119"/>
      <c r="J59" s="90">
        <f>J88</f>
        <v>0</v>
      </c>
      <c r="K59" s="38"/>
      <c r="L59" s="12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121</v>
      </c>
    </row>
    <row r="60" s="9" customFormat="1" ht="24.96" customHeight="1">
      <c r="A60" s="9"/>
      <c r="B60" s="145"/>
      <c r="C60" s="9"/>
      <c r="D60" s="146" t="s">
        <v>122</v>
      </c>
      <c r="E60" s="147"/>
      <c r="F60" s="147"/>
      <c r="G60" s="147"/>
      <c r="H60" s="147"/>
      <c r="I60" s="148"/>
      <c r="J60" s="149">
        <f>J89</f>
        <v>0</v>
      </c>
      <c r="K60" s="9"/>
      <c r="L60" s="14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50"/>
      <c r="C61" s="10"/>
      <c r="D61" s="151" t="s">
        <v>123</v>
      </c>
      <c r="E61" s="152"/>
      <c r="F61" s="152"/>
      <c r="G61" s="152"/>
      <c r="H61" s="152"/>
      <c r="I61" s="153"/>
      <c r="J61" s="154">
        <f>J90</f>
        <v>0</v>
      </c>
      <c r="K61" s="10"/>
      <c r="L61" s="15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50"/>
      <c r="C62" s="10"/>
      <c r="D62" s="151" t="s">
        <v>124</v>
      </c>
      <c r="E62" s="152"/>
      <c r="F62" s="152"/>
      <c r="G62" s="152"/>
      <c r="H62" s="152"/>
      <c r="I62" s="153"/>
      <c r="J62" s="154">
        <f>J174</f>
        <v>0</v>
      </c>
      <c r="K62" s="10"/>
      <c r="L62" s="15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50"/>
      <c r="C63" s="10"/>
      <c r="D63" s="151" t="s">
        <v>125</v>
      </c>
      <c r="E63" s="152"/>
      <c r="F63" s="152"/>
      <c r="G63" s="152"/>
      <c r="H63" s="152"/>
      <c r="I63" s="153"/>
      <c r="J63" s="154">
        <f>J179</f>
        <v>0</v>
      </c>
      <c r="K63" s="10"/>
      <c r="L63" s="15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50"/>
      <c r="C64" s="10"/>
      <c r="D64" s="151" t="s">
        <v>126</v>
      </c>
      <c r="E64" s="152"/>
      <c r="F64" s="152"/>
      <c r="G64" s="152"/>
      <c r="H64" s="152"/>
      <c r="I64" s="153"/>
      <c r="J64" s="154">
        <f>J211</f>
        <v>0</v>
      </c>
      <c r="K64" s="10"/>
      <c r="L64" s="15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50"/>
      <c r="C65" s="10"/>
      <c r="D65" s="151" t="s">
        <v>127</v>
      </c>
      <c r="E65" s="152"/>
      <c r="F65" s="152"/>
      <c r="G65" s="152"/>
      <c r="H65" s="152"/>
      <c r="I65" s="153"/>
      <c r="J65" s="154">
        <f>J247</f>
        <v>0</v>
      </c>
      <c r="K65" s="10"/>
      <c r="L65" s="15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50"/>
      <c r="C66" s="10"/>
      <c r="D66" s="151" t="s">
        <v>128</v>
      </c>
      <c r="E66" s="152"/>
      <c r="F66" s="152"/>
      <c r="G66" s="152"/>
      <c r="H66" s="152"/>
      <c r="I66" s="153"/>
      <c r="J66" s="154">
        <f>J311</f>
        <v>0</v>
      </c>
      <c r="K66" s="10"/>
      <c r="L66" s="15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50"/>
      <c r="C67" s="10"/>
      <c r="D67" s="151" t="s">
        <v>129</v>
      </c>
      <c r="E67" s="152"/>
      <c r="F67" s="152"/>
      <c r="G67" s="152"/>
      <c r="H67" s="152"/>
      <c r="I67" s="153"/>
      <c r="J67" s="154">
        <f>J350</f>
        <v>0</v>
      </c>
      <c r="K67" s="10"/>
      <c r="L67" s="15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45"/>
      <c r="C68" s="9"/>
      <c r="D68" s="146" t="s">
        <v>130</v>
      </c>
      <c r="E68" s="147"/>
      <c r="F68" s="147"/>
      <c r="G68" s="147"/>
      <c r="H68" s="147"/>
      <c r="I68" s="148"/>
      <c r="J68" s="149">
        <f>J353</f>
        <v>0</v>
      </c>
      <c r="K68" s="9"/>
      <c r="L68" s="14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38"/>
      <c r="B69" s="39"/>
      <c r="C69" s="38"/>
      <c r="D69" s="38"/>
      <c r="E69" s="38"/>
      <c r="F69" s="38"/>
      <c r="G69" s="38"/>
      <c r="H69" s="38"/>
      <c r="I69" s="119"/>
      <c r="J69" s="38"/>
      <c r="K69" s="38"/>
      <c r="L69" s="120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5"/>
      <c r="C70" s="56"/>
      <c r="D70" s="56"/>
      <c r="E70" s="56"/>
      <c r="F70" s="56"/>
      <c r="G70" s="56"/>
      <c r="H70" s="56"/>
      <c r="I70" s="139"/>
      <c r="J70" s="56"/>
      <c r="K70" s="56"/>
      <c r="L70" s="120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57"/>
      <c r="C74" s="58"/>
      <c r="D74" s="58"/>
      <c r="E74" s="58"/>
      <c r="F74" s="58"/>
      <c r="G74" s="58"/>
      <c r="H74" s="58"/>
      <c r="I74" s="140"/>
      <c r="J74" s="58"/>
      <c r="K74" s="58"/>
      <c r="L74" s="120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131</v>
      </c>
      <c r="D75" s="38"/>
      <c r="E75" s="38"/>
      <c r="F75" s="38"/>
      <c r="G75" s="38"/>
      <c r="H75" s="38"/>
      <c r="I75" s="119"/>
      <c r="J75" s="38"/>
      <c r="K75" s="38"/>
      <c r="L75" s="120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38"/>
      <c r="D76" s="38"/>
      <c r="E76" s="38"/>
      <c r="F76" s="38"/>
      <c r="G76" s="38"/>
      <c r="H76" s="38"/>
      <c r="I76" s="119"/>
      <c r="J76" s="38"/>
      <c r="K76" s="38"/>
      <c r="L76" s="12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17</v>
      </c>
      <c r="D77" s="38"/>
      <c r="E77" s="38"/>
      <c r="F77" s="38"/>
      <c r="G77" s="38"/>
      <c r="H77" s="38"/>
      <c r="I77" s="119"/>
      <c r="J77" s="38"/>
      <c r="K77" s="38"/>
      <c r="L77" s="12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38"/>
      <c r="D78" s="38"/>
      <c r="E78" s="118" t="str">
        <f>E7</f>
        <v>Do Říčan, SÚ, Praha 21, č. akce 13461</v>
      </c>
      <c r="F78" s="32"/>
      <c r="G78" s="32"/>
      <c r="H78" s="32"/>
      <c r="I78" s="119"/>
      <c r="J78" s="38"/>
      <c r="K78" s="38"/>
      <c r="L78" s="120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108</v>
      </c>
      <c r="D79" s="38"/>
      <c r="E79" s="38"/>
      <c r="F79" s="38"/>
      <c r="G79" s="38"/>
      <c r="H79" s="38"/>
      <c r="I79" s="119"/>
      <c r="J79" s="38"/>
      <c r="K79" s="38"/>
      <c r="L79" s="120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38"/>
      <c r="D80" s="38"/>
      <c r="E80" s="62" t="str">
        <f>E9</f>
        <v>01 - Obnova krytu komunikace</v>
      </c>
      <c r="F80" s="38"/>
      <c r="G80" s="38"/>
      <c r="H80" s="38"/>
      <c r="I80" s="119"/>
      <c r="J80" s="38"/>
      <c r="K80" s="38"/>
      <c r="L80" s="120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38"/>
      <c r="D81" s="38"/>
      <c r="E81" s="38"/>
      <c r="F81" s="38"/>
      <c r="G81" s="38"/>
      <c r="H81" s="38"/>
      <c r="I81" s="119"/>
      <c r="J81" s="38"/>
      <c r="K81" s="38"/>
      <c r="L81" s="12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21</v>
      </c>
      <c r="D82" s="38"/>
      <c r="E82" s="38"/>
      <c r="F82" s="27" t="str">
        <f>F12</f>
        <v>Újezd nad Lesy</v>
      </c>
      <c r="G82" s="38"/>
      <c r="H82" s="38"/>
      <c r="I82" s="121" t="s">
        <v>23</v>
      </c>
      <c r="J82" s="64" t="str">
        <f>IF(J12="","",J12)</f>
        <v>28. 2. 2020</v>
      </c>
      <c r="K82" s="38"/>
      <c r="L82" s="12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119"/>
      <c r="J83" s="38"/>
      <c r="K83" s="38"/>
      <c r="L83" s="12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25</v>
      </c>
      <c r="D84" s="38"/>
      <c r="E84" s="38"/>
      <c r="F84" s="27" t="str">
        <f>E15</f>
        <v>TSK hl. m. Prahy</v>
      </c>
      <c r="G84" s="38"/>
      <c r="H84" s="38"/>
      <c r="I84" s="121" t="s">
        <v>31</v>
      </c>
      <c r="J84" s="36" t="str">
        <f>E21</f>
        <v>Ing. Igor Čermák</v>
      </c>
      <c r="K84" s="38"/>
      <c r="L84" s="12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29</v>
      </c>
      <c r="D85" s="38"/>
      <c r="E85" s="38"/>
      <c r="F85" s="27" t="str">
        <f>IF(E18="","",E18)</f>
        <v>Vyplň údaj</v>
      </c>
      <c r="G85" s="38"/>
      <c r="H85" s="38"/>
      <c r="I85" s="121" t="s">
        <v>34</v>
      </c>
      <c r="J85" s="36" t="str">
        <f>E24</f>
        <v>Ing. Eva Mrvová</v>
      </c>
      <c r="K85" s="38"/>
      <c r="L85" s="12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0.32" customHeight="1">
      <c r="A86" s="38"/>
      <c r="B86" s="39"/>
      <c r="C86" s="38"/>
      <c r="D86" s="38"/>
      <c r="E86" s="38"/>
      <c r="F86" s="38"/>
      <c r="G86" s="38"/>
      <c r="H86" s="38"/>
      <c r="I86" s="119"/>
      <c r="J86" s="38"/>
      <c r="K86" s="38"/>
      <c r="L86" s="12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11" customFormat="1" ht="29.28" customHeight="1">
      <c r="A87" s="155"/>
      <c r="B87" s="156"/>
      <c r="C87" s="157" t="s">
        <v>132</v>
      </c>
      <c r="D87" s="158" t="s">
        <v>57</v>
      </c>
      <c r="E87" s="158" t="s">
        <v>53</v>
      </c>
      <c r="F87" s="158" t="s">
        <v>54</v>
      </c>
      <c r="G87" s="158" t="s">
        <v>133</v>
      </c>
      <c r="H87" s="158" t="s">
        <v>134</v>
      </c>
      <c r="I87" s="159" t="s">
        <v>135</v>
      </c>
      <c r="J87" s="158" t="s">
        <v>120</v>
      </c>
      <c r="K87" s="160" t="s">
        <v>136</v>
      </c>
      <c r="L87" s="161"/>
      <c r="M87" s="80" t="s">
        <v>3</v>
      </c>
      <c r="N87" s="81" t="s">
        <v>42</v>
      </c>
      <c r="O87" s="81" t="s">
        <v>137</v>
      </c>
      <c r="P87" s="81" t="s">
        <v>138</v>
      </c>
      <c r="Q87" s="81" t="s">
        <v>139</v>
      </c>
      <c r="R87" s="81" t="s">
        <v>140</v>
      </c>
      <c r="S87" s="81" t="s">
        <v>141</v>
      </c>
      <c r="T87" s="82" t="s">
        <v>142</v>
      </c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</row>
    <row r="88" s="2" customFormat="1" ht="22.8" customHeight="1">
      <c r="A88" s="38"/>
      <c r="B88" s="39"/>
      <c r="C88" s="87" t="s">
        <v>143</v>
      </c>
      <c r="D88" s="38"/>
      <c r="E88" s="38"/>
      <c r="F88" s="38"/>
      <c r="G88" s="38"/>
      <c r="H88" s="38"/>
      <c r="I88" s="119"/>
      <c r="J88" s="162">
        <f>BK88</f>
        <v>0</v>
      </c>
      <c r="K88" s="38"/>
      <c r="L88" s="39"/>
      <c r="M88" s="83"/>
      <c r="N88" s="68"/>
      <c r="O88" s="84"/>
      <c r="P88" s="163">
        <f>P89+P353</f>
        <v>0</v>
      </c>
      <c r="Q88" s="84"/>
      <c r="R88" s="163">
        <f>R89+R353</f>
        <v>473.62656000000004</v>
      </c>
      <c r="S88" s="84"/>
      <c r="T88" s="164">
        <f>T89+T353</f>
        <v>3019.4150000000004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9" t="s">
        <v>71</v>
      </c>
      <c r="AU88" s="19" t="s">
        <v>121</v>
      </c>
      <c r="BK88" s="165">
        <f>BK89+BK353</f>
        <v>0</v>
      </c>
    </row>
    <row r="89" s="12" customFormat="1" ht="25.92" customHeight="1">
      <c r="A89" s="12"/>
      <c r="B89" s="166"/>
      <c r="C89" s="12"/>
      <c r="D89" s="167" t="s">
        <v>71</v>
      </c>
      <c r="E89" s="168" t="s">
        <v>144</v>
      </c>
      <c r="F89" s="168" t="s">
        <v>145</v>
      </c>
      <c r="G89" s="12"/>
      <c r="H89" s="12"/>
      <c r="I89" s="169"/>
      <c r="J89" s="170">
        <f>BK89</f>
        <v>0</v>
      </c>
      <c r="K89" s="12"/>
      <c r="L89" s="166"/>
      <c r="M89" s="171"/>
      <c r="N89" s="172"/>
      <c r="O89" s="172"/>
      <c r="P89" s="173">
        <f>P90+P174+P179+P211+P247+P311+P350</f>
        <v>0</v>
      </c>
      <c r="Q89" s="172"/>
      <c r="R89" s="173">
        <f>R90+R174+R179+R211+R247+R311+R350</f>
        <v>473.62656000000004</v>
      </c>
      <c r="S89" s="172"/>
      <c r="T89" s="174">
        <f>T90+T174+T179+T211+T247+T311+T350</f>
        <v>3019.4150000000004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7" t="s">
        <v>80</v>
      </c>
      <c r="AT89" s="175" t="s">
        <v>71</v>
      </c>
      <c r="AU89" s="175" t="s">
        <v>72</v>
      </c>
      <c r="AY89" s="167" t="s">
        <v>146</v>
      </c>
      <c r="BK89" s="176">
        <f>BK90+BK174+BK179+BK211+BK247+BK311+BK350</f>
        <v>0</v>
      </c>
    </row>
    <row r="90" s="12" customFormat="1" ht="22.8" customHeight="1">
      <c r="A90" s="12"/>
      <c r="B90" s="166"/>
      <c r="C90" s="12"/>
      <c r="D90" s="167" t="s">
        <v>71</v>
      </c>
      <c r="E90" s="177" t="s">
        <v>80</v>
      </c>
      <c r="F90" s="177" t="s">
        <v>147</v>
      </c>
      <c r="G90" s="12"/>
      <c r="H90" s="12"/>
      <c r="I90" s="169"/>
      <c r="J90" s="178">
        <f>BK90</f>
        <v>0</v>
      </c>
      <c r="K90" s="12"/>
      <c r="L90" s="166"/>
      <c r="M90" s="171"/>
      <c r="N90" s="172"/>
      <c r="O90" s="172"/>
      <c r="P90" s="173">
        <f>SUM(P91:P173)</f>
        <v>0</v>
      </c>
      <c r="Q90" s="172"/>
      <c r="R90" s="173">
        <f>SUM(R91:R173)</f>
        <v>158.32380000000001</v>
      </c>
      <c r="S90" s="172"/>
      <c r="T90" s="174">
        <f>SUM(T91:T173)</f>
        <v>2863.3750000000005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7" t="s">
        <v>80</v>
      </c>
      <c r="AT90" s="175" t="s">
        <v>71</v>
      </c>
      <c r="AU90" s="175" t="s">
        <v>80</v>
      </c>
      <c r="AY90" s="167" t="s">
        <v>146</v>
      </c>
      <c r="BK90" s="176">
        <f>SUM(BK91:BK173)</f>
        <v>0</v>
      </c>
    </row>
    <row r="91" s="2" customFormat="1" ht="55.5" customHeight="1">
      <c r="A91" s="38"/>
      <c r="B91" s="179"/>
      <c r="C91" s="180" t="s">
        <v>80</v>
      </c>
      <c r="D91" s="180" t="s">
        <v>148</v>
      </c>
      <c r="E91" s="181" t="s">
        <v>149</v>
      </c>
      <c r="F91" s="182" t="s">
        <v>150</v>
      </c>
      <c r="G91" s="183" t="s">
        <v>151</v>
      </c>
      <c r="H91" s="184">
        <v>190</v>
      </c>
      <c r="I91" s="185"/>
      <c r="J91" s="186">
        <f>ROUND(I91*H91,2)</f>
        <v>0</v>
      </c>
      <c r="K91" s="182" t="s">
        <v>152</v>
      </c>
      <c r="L91" s="39"/>
      <c r="M91" s="187" t="s">
        <v>3</v>
      </c>
      <c r="N91" s="188" t="s">
        <v>43</v>
      </c>
      <c r="O91" s="72"/>
      <c r="P91" s="189">
        <f>O91*H91</f>
        <v>0</v>
      </c>
      <c r="Q91" s="189">
        <v>0</v>
      </c>
      <c r="R91" s="189">
        <f>Q91*H91</f>
        <v>0</v>
      </c>
      <c r="S91" s="189">
        <v>0.29499999999999998</v>
      </c>
      <c r="T91" s="190">
        <f>S91*H91</f>
        <v>56.049999999999997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91" t="s">
        <v>153</v>
      </c>
      <c r="AT91" s="191" t="s">
        <v>148</v>
      </c>
      <c r="AU91" s="191" t="s">
        <v>82</v>
      </c>
      <c r="AY91" s="19" t="s">
        <v>146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9" t="s">
        <v>80</v>
      </c>
      <c r="BK91" s="192">
        <f>ROUND(I91*H91,2)</f>
        <v>0</v>
      </c>
      <c r="BL91" s="19" t="s">
        <v>153</v>
      </c>
      <c r="BM91" s="191" t="s">
        <v>154</v>
      </c>
    </row>
    <row r="92" s="2" customFormat="1">
      <c r="A92" s="38"/>
      <c r="B92" s="39"/>
      <c r="C92" s="38"/>
      <c r="D92" s="193" t="s">
        <v>155</v>
      </c>
      <c r="E92" s="38"/>
      <c r="F92" s="194" t="s">
        <v>156</v>
      </c>
      <c r="G92" s="38"/>
      <c r="H92" s="38"/>
      <c r="I92" s="119"/>
      <c r="J92" s="38"/>
      <c r="K92" s="38"/>
      <c r="L92" s="39"/>
      <c r="M92" s="195"/>
      <c r="N92" s="196"/>
      <c r="O92" s="72"/>
      <c r="P92" s="72"/>
      <c r="Q92" s="72"/>
      <c r="R92" s="72"/>
      <c r="S92" s="72"/>
      <c r="T92" s="73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9" t="s">
        <v>155</v>
      </c>
      <c r="AU92" s="19" t="s">
        <v>82</v>
      </c>
    </row>
    <row r="93" s="13" customFormat="1">
      <c r="A93" s="13"/>
      <c r="B93" s="197"/>
      <c r="C93" s="13"/>
      <c r="D93" s="193" t="s">
        <v>157</v>
      </c>
      <c r="E93" s="198" t="s">
        <v>3</v>
      </c>
      <c r="F93" s="199" t="s">
        <v>158</v>
      </c>
      <c r="G93" s="13"/>
      <c r="H93" s="200">
        <v>190</v>
      </c>
      <c r="I93" s="201"/>
      <c r="J93" s="13"/>
      <c r="K93" s="13"/>
      <c r="L93" s="197"/>
      <c r="M93" s="202"/>
      <c r="N93" s="203"/>
      <c r="O93" s="203"/>
      <c r="P93" s="203"/>
      <c r="Q93" s="203"/>
      <c r="R93" s="203"/>
      <c r="S93" s="203"/>
      <c r="T93" s="20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198" t="s">
        <v>157</v>
      </c>
      <c r="AU93" s="198" t="s">
        <v>82</v>
      </c>
      <c r="AV93" s="13" t="s">
        <v>82</v>
      </c>
      <c r="AW93" s="13" t="s">
        <v>33</v>
      </c>
      <c r="AX93" s="13" t="s">
        <v>80</v>
      </c>
      <c r="AY93" s="198" t="s">
        <v>146</v>
      </c>
    </row>
    <row r="94" s="2" customFormat="1" ht="55.5" customHeight="1">
      <c r="A94" s="38"/>
      <c r="B94" s="179"/>
      <c r="C94" s="180" t="s">
        <v>82</v>
      </c>
      <c r="D94" s="180" t="s">
        <v>148</v>
      </c>
      <c r="E94" s="181" t="s">
        <v>159</v>
      </c>
      <c r="F94" s="182" t="s">
        <v>160</v>
      </c>
      <c r="G94" s="183" t="s">
        <v>151</v>
      </c>
      <c r="H94" s="184">
        <v>190</v>
      </c>
      <c r="I94" s="185"/>
      <c r="J94" s="186">
        <f>ROUND(I94*H94,2)</f>
        <v>0</v>
      </c>
      <c r="K94" s="182" t="s">
        <v>152</v>
      </c>
      <c r="L94" s="39"/>
      <c r="M94" s="187" t="s">
        <v>3</v>
      </c>
      <c r="N94" s="188" t="s">
        <v>43</v>
      </c>
      <c r="O94" s="72"/>
      <c r="P94" s="189">
        <f>O94*H94</f>
        <v>0</v>
      </c>
      <c r="Q94" s="189">
        <v>0</v>
      </c>
      <c r="R94" s="189">
        <f>Q94*H94</f>
        <v>0</v>
      </c>
      <c r="S94" s="189">
        <v>0.28999999999999998</v>
      </c>
      <c r="T94" s="190">
        <f>S94*H94</f>
        <v>55.099999999999994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91" t="s">
        <v>153</v>
      </c>
      <c r="AT94" s="191" t="s">
        <v>148</v>
      </c>
      <c r="AU94" s="191" t="s">
        <v>82</v>
      </c>
      <c r="AY94" s="19" t="s">
        <v>146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80</v>
      </c>
      <c r="BK94" s="192">
        <f>ROUND(I94*H94,2)</f>
        <v>0</v>
      </c>
      <c r="BL94" s="19" t="s">
        <v>153</v>
      </c>
      <c r="BM94" s="191" t="s">
        <v>161</v>
      </c>
    </row>
    <row r="95" s="2" customFormat="1">
      <c r="A95" s="38"/>
      <c r="B95" s="39"/>
      <c r="C95" s="38"/>
      <c r="D95" s="193" t="s">
        <v>155</v>
      </c>
      <c r="E95" s="38"/>
      <c r="F95" s="194" t="s">
        <v>162</v>
      </c>
      <c r="G95" s="38"/>
      <c r="H95" s="38"/>
      <c r="I95" s="119"/>
      <c r="J95" s="38"/>
      <c r="K95" s="38"/>
      <c r="L95" s="39"/>
      <c r="M95" s="195"/>
      <c r="N95" s="196"/>
      <c r="O95" s="72"/>
      <c r="P95" s="72"/>
      <c r="Q95" s="72"/>
      <c r="R95" s="72"/>
      <c r="S95" s="72"/>
      <c r="T95" s="73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9" t="s">
        <v>155</v>
      </c>
      <c r="AU95" s="19" t="s">
        <v>82</v>
      </c>
    </row>
    <row r="96" s="13" customFormat="1">
      <c r="A96" s="13"/>
      <c r="B96" s="197"/>
      <c r="C96" s="13"/>
      <c r="D96" s="193" t="s">
        <v>157</v>
      </c>
      <c r="E96" s="198" t="s">
        <v>3</v>
      </c>
      <c r="F96" s="199" t="s">
        <v>158</v>
      </c>
      <c r="G96" s="13"/>
      <c r="H96" s="200">
        <v>190</v>
      </c>
      <c r="I96" s="201"/>
      <c r="J96" s="13"/>
      <c r="K96" s="13"/>
      <c r="L96" s="197"/>
      <c r="M96" s="202"/>
      <c r="N96" s="203"/>
      <c r="O96" s="203"/>
      <c r="P96" s="203"/>
      <c r="Q96" s="203"/>
      <c r="R96" s="203"/>
      <c r="S96" s="203"/>
      <c r="T96" s="20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198" t="s">
        <v>157</v>
      </c>
      <c r="AU96" s="198" t="s">
        <v>82</v>
      </c>
      <c r="AV96" s="13" t="s">
        <v>82</v>
      </c>
      <c r="AW96" s="13" t="s">
        <v>33</v>
      </c>
      <c r="AX96" s="13" t="s">
        <v>80</v>
      </c>
      <c r="AY96" s="198" t="s">
        <v>146</v>
      </c>
    </row>
    <row r="97" s="2" customFormat="1" ht="55.5" customHeight="1">
      <c r="A97" s="38"/>
      <c r="B97" s="179"/>
      <c r="C97" s="180" t="s">
        <v>107</v>
      </c>
      <c r="D97" s="180" t="s">
        <v>148</v>
      </c>
      <c r="E97" s="181" t="s">
        <v>163</v>
      </c>
      <c r="F97" s="182" t="s">
        <v>164</v>
      </c>
      <c r="G97" s="183" t="s">
        <v>151</v>
      </c>
      <c r="H97" s="184">
        <v>190</v>
      </c>
      <c r="I97" s="185"/>
      <c r="J97" s="186">
        <f>ROUND(I97*H97,2)</f>
        <v>0</v>
      </c>
      <c r="K97" s="182" t="s">
        <v>152</v>
      </c>
      <c r="L97" s="39"/>
      <c r="M97" s="187" t="s">
        <v>3</v>
      </c>
      <c r="N97" s="188" t="s">
        <v>43</v>
      </c>
      <c r="O97" s="72"/>
      <c r="P97" s="189">
        <f>O97*H97</f>
        <v>0</v>
      </c>
      <c r="Q97" s="189">
        <v>0</v>
      </c>
      <c r="R97" s="189">
        <f>Q97*H97</f>
        <v>0</v>
      </c>
      <c r="S97" s="189">
        <v>0.32500000000000001</v>
      </c>
      <c r="T97" s="190">
        <f>S97*H97</f>
        <v>61.75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91" t="s">
        <v>153</v>
      </c>
      <c r="AT97" s="191" t="s">
        <v>148</v>
      </c>
      <c r="AU97" s="191" t="s">
        <v>82</v>
      </c>
      <c r="AY97" s="19" t="s">
        <v>146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80</v>
      </c>
      <c r="BK97" s="192">
        <f>ROUND(I97*H97,2)</f>
        <v>0</v>
      </c>
      <c r="BL97" s="19" t="s">
        <v>153</v>
      </c>
      <c r="BM97" s="191" t="s">
        <v>165</v>
      </c>
    </row>
    <row r="98" s="2" customFormat="1">
      <c r="A98" s="38"/>
      <c r="B98" s="39"/>
      <c r="C98" s="38"/>
      <c r="D98" s="193" t="s">
        <v>155</v>
      </c>
      <c r="E98" s="38"/>
      <c r="F98" s="194" t="s">
        <v>162</v>
      </c>
      <c r="G98" s="38"/>
      <c r="H98" s="38"/>
      <c r="I98" s="119"/>
      <c r="J98" s="38"/>
      <c r="K98" s="38"/>
      <c r="L98" s="39"/>
      <c r="M98" s="195"/>
      <c r="N98" s="196"/>
      <c r="O98" s="72"/>
      <c r="P98" s="72"/>
      <c r="Q98" s="72"/>
      <c r="R98" s="72"/>
      <c r="S98" s="72"/>
      <c r="T98" s="73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9" t="s">
        <v>155</v>
      </c>
      <c r="AU98" s="19" t="s">
        <v>82</v>
      </c>
    </row>
    <row r="99" s="13" customFormat="1">
      <c r="A99" s="13"/>
      <c r="B99" s="197"/>
      <c r="C99" s="13"/>
      <c r="D99" s="193" t="s">
        <v>157</v>
      </c>
      <c r="E99" s="198" t="s">
        <v>3</v>
      </c>
      <c r="F99" s="199" t="s">
        <v>158</v>
      </c>
      <c r="G99" s="13"/>
      <c r="H99" s="200">
        <v>190</v>
      </c>
      <c r="I99" s="201"/>
      <c r="J99" s="13"/>
      <c r="K99" s="13"/>
      <c r="L99" s="197"/>
      <c r="M99" s="202"/>
      <c r="N99" s="203"/>
      <c r="O99" s="203"/>
      <c r="P99" s="203"/>
      <c r="Q99" s="203"/>
      <c r="R99" s="203"/>
      <c r="S99" s="203"/>
      <c r="T99" s="20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198" t="s">
        <v>157</v>
      </c>
      <c r="AU99" s="198" t="s">
        <v>82</v>
      </c>
      <c r="AV99" s="13" t="s">
        <v>82</v>
      </c>
      <c r="AW99" s="13" t="s">
        <v>33</v>
      </c>
      <c r="AX99" s="13" t="s">
        <v>80</v>
      </c>
      <c r="AY99" s="198" t="s">
        <v>146</v>
      </c>
    </row>
    <row r="100" s="2" customFormat="1" ht="55.5" customHeight="1">
      <c r="A100" s="38"/>
      <c r="B100" s="179"/>
      <c r="C100" s="180" t="s">
        <v>153</v>
      </c>
      <c r="D100" s="180" t="s">
        <v>148</v>
      </c>
      <c r="E100" s="181" t="s">
        <v>166</v>
      </c>
      <c r="F100" s="182" t="s">
        <v>167</v>
      </c>
      <c r="G100" s="183" t="s">
        <v>151</v>
      </c>
      <c r="H100" s="184">
        <v>1960</v>
      </c>
      <c r="I100" s="185"/>
      <c r="J100" s="186">
        <f>ROUND(I100*H100,2)</f>
        <v>0</v>
      </c>
      <c r="K100" s="182" t="s">
        <v>152</v>
      </c>
      <c r="L100" s="39"/>
      <c r="M100" s="187" t="s">
        <v>3</v>
      </c>
      <c r="N100" s="188" t="s">
        <v>43</v>
      </c>
      <c r="O100" s="72"/>
      <c r="P100" s="189">
        <f>O100*H100</f>
        <v>0</v>
      </c>
      <c r="Q100" s="189">
        <v>0</v>
      </c>
      <c r="R100" s="189">
        <f>Q100*H100</f>
        <v>0</v>
      </c>
      <c r="S100" s="189">
        <v>0.44</v>
      </c>
      <c r="T100" s="190">
        <f>S100*H100</f>
        <v>862.39999999999998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91" t="s">
        <v>153</v>
      </c>
      <c r="AT100" s="191" t="s">
        <v>148</v>
      </c>
      <c r="AU100" s="191" t="s">
        <v>82</v>
      </c>
      <c r="AY100" s="19" t="s">
        <v>146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80</v>
      </c>
      <c r="BK100" s="192">
        <f>ROUND(I100*H100,2)</f>
        <v>0</v>
      </c>
      <c r="BL100" s="19" t="s">
        <v>153</v>
      </c>
      <c r="BM100" s="191" t="s">
        <v>168</v>
      </c>
    </row>
    <row r="101" s="2" customFormat="1">
      <c r="A101" s="38"/>
      <c r="B101" s="39"/>
      <c r="C101" s="38"/>
      <c r="D101" s="193" t="s">
        <v>155</v>
      </c>
      <c r="E101" s="38"/>
      <c r="F101" s="194" t="s">
        <v>162</v>
      </c>
      <c r="G101" s="38"/>
      <c r="H101" s="38"/>
      <c r="I101" s="119"/>
      <c r="J101" s="38"/>
      <c r="K101" s="38"/>
      <c r="L101" s="39"/>
      <c r="M101" s="195"/>
      <c r="N101" s="196"/>
      <c r="O101" s="72"/>
      <c r="P101" s="72"/>
      <c r="Q101" s="72"/>
      <c r="R101" s="72"/>
      <c r="S101" s="72"/>
      <c r="T101" s="73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9" t="s">
        <v>155</v>
      </c>
      <c r="AU101" s="19" t="s">
        <v>82</v>
      </c>
    </row>
    <row r="102" s="13" customFormat="1">
      <c r="A102" s="13"/>
      <c r="B102" s="197"/>
      <c r="C102" s="13"/>
      <c r="D102" s="193" t="s">
        <v>157</v>
      </c>
      <c r="E102" s="198" t="s">
        <v>3</v>
      </c>
      <c r="F102" s="199" t="s">
        <v>169</v>
      </c>
      <c r="G102" s="13"/>
      <c r="H102" s="200">
        <v>1960</v>
      </c>
      <c r="I102" s="201"/>
      <c r="J102" s="13"/>
      <c r="K102" s="13"/>
      <c r="L102" s="197"/>
      <c r="M102" s="202"/>
      <c r="N102" s="203"/>
      <c r="O102" s="203"/>
      <c r="P102" s="203"/>
      <c r="Q102" s="203"/>
      <c r="R102" s="203"/>
      <c r="S102" s="203"/>
      <c r="T102" s="20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198" t="s">
        <v>157</v>
      </c>
      <c r="AU102" s="198" t="s">
        <v>82</v>
      </c>
      <c r="AV102" s="13" t="s">
        <v>82</v>
      </c>
      <c r="AW102" s="13" t="s">
        <v>33</v>
      </c>
      <c r="AX102" s="13" t="s">
        <v>80</v>
      </c>
      <c r="AY102" s="198" t="s">
        <v>146</v>
      </c>
    </row>
    <row r="103" s="2" customFormat="1" ht="55.5" customHeight="1">
      <c r="A103" s="38"/>
      <c r="B103" s="179"/>
      <c r="C103" s="180" t="s">
        <v>170</v>
      </c>
      <c r="D103" s="180" t="s">
        <v>148</v>
      </c>
      <c r="E103" s="181" t="s">
        <v>171</v>
      </c>
      <c r="F103" s="182" t="s">
        <v>172</v>
      </c>
      <c r="G103" s="183" t="s">
        <v>151</v>
      </c>
      <c r="H103" s="184">
        <v>2075</v>
      </c>
      <c r="I103" s="185"/>
      <c r="J103" s="186">
        <f>ROUND(I103*H103,2)</f>
        <v>0</v>
      </c>
      <c r="K103" s="182" t="s">
        <v>152</v>
      </c>
      <c r="L103" s="39"/>
      <c r="M103" s="187" t="s">
        <v>3</v>
      </c>
      <c r="N103" s="188" t="s">
        <v>43</v>
      </c>
      <c r="O103" s="72"/>
      <c r="P103" s="189">
        <f>O103*H103</f>
        <v>0</v>
      </c>
      <c r="Q103" s="189">
        <v>0</v>
      </c>
      <c r="R103" s="189">
        <f>Q103*H103</f>
        <v>0</v>
      </c>
      <c r="S103" s="189">
        <v>0.625</v>
      </c>
      <c r="T103" s="190">
        <f>S103*H103</f>
        <v>1296.875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91" t="s">
        <v>153</v>
      </c>
      <c r="AT103" s="191" t="s">
        <v>148</v>
      </c>
      <c r="AU103" s="191" t="s">
        <v>82</v>
      </c>
      <c r="AY103" s="19" t="s">
        <v>146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9" t="s">
        <v>80</v>
      </c>
      <c r="BK103" s="192">
        <f>ROUND(I103*H103,2)</f>
        <v>0</v>
      </c>
      <c r="BL103" s="19" t="s">
        <v>153</v>
      </c>
      <c r="BM103" s="191" t="s">
        <v>173</v>
      </c>
    </row>
    <row r="104" s="2" customFormat="1">
      <c r="A104" s="38"/>
      <c r="B104" s="39"/>
      <c r="C104" s="38"/>
      <c r="D104" s="193" t="s">
        <v>155</v>
      </c>
      <c r="E104" s="38"/>
      <c r="F104" s="194" t="s">
        <v>162</v>
      </c>
      <c r="G104" s="38"/>
      <c r="H104" s="38"/>
      <c r="I104" s="119"/>
      <c r="J104" s="38"/>
      <c r="K104" s="38"/>
      <c r="L104" s="39"/>
      <c r="M104" s="195"/>
      <c r="N104" s="196"/>
      <c r="O104" s="72"/>
      <c r="P104" s="72"/>
      <c r="Q104" s="72"/>
      <c r="R104" s="72"/>
      <c r="S104" s="72"/>
      <c r="T104" s="73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9" t="s">
        <v>155</v>
      </c>
      <c r="AU104" s="19" t="s">
        <v>82</v>
      </c>
    </row>
    <row r="105" s="13" customFormat="1">
      <c r="A105" s="13"/>
      <c r="B105" s="197"/>
      <c r="C105" s="13"/>
      <c r="D105" s="193" t="s">
        <v>157</v>
      </c>
      <c r="E105" s="198" t="s">
        <v>3</v>
      </c>
      <c r="F105" s="199" t="s">
        <v>174</v>
      </c>
      <c r="G105" s="13"/>
      <c r="H105" s="200">
        <v>2075</v>
      </c>
      <c r="I105" s="201"/>
      <c r="J105" s="13"/>
      <c r="K105" s="13"/>
      <c r="L105" s="197"/>
      <c r="M105" s="202"/>
      <c r="N105" s="203"/>
      <c r="O105" s="203"/>
      <c r="P105" s="203"/>
      <c r="Q105" s="203"/>
      <c r="R105" s="203"/>
      <c r="S105" s="203"/>
      <c r="T105" s="20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98" t="s">
        <v>157</v>
      </c>
      <c r="AU105" s="198" t="s">
        <v>82</v>
      </c>
      <c r="AV105" s="13" t="s">
        <v>82</v>
      </c>
      <c r="AW105" s="13" t="s">
        <v>33</v>
      </c>
      <c r="AX105" s="13" t="s">
        <v>80</v>
      </c>
      <c r="AY105" s="198" t="s">
        <v>146</v>
      </c>
    </row>
    <row r="106" s="2" customFormat="1" ht="44.25" customHeight="1">
      <c r="A106" s="38"/>
      <c r="B106" s="179"/>
      <c r="C106" s="180" t="s">
        <v>175</v>
      </c>
      <c r="D106" s="180" t="s">
        <v>148</v>
      </c>
      <c r="E106" s="181" t="s">
        <v>176</v>
      </c>
      <c r="F106" s="182" t="s">
        <v>177</v>
      </c>
      <c r="G106" s="183" t="s">
        <v>151</v>
      </c>
      <c r="H106" s="184">
        <v>2075</v>
      </c>
      <c r="I106" s="185"/>
      <c r="J106" s="186">
        <f>ROUND(I106*H106,2)</f>
        <v>0</v>
      </c>
      <c r="K106" s="182" t="s">
        <v>152</v>
      </c>
      <c r="L106" s="39"/>
      <c r="M106" s="187" t="s">
        <v>3</v>
      </c>
      <c r="N106" s="188" t="s">
        <v>43</v>
      </c>
      <c r="O106" s="72"/>
      <c r="P106" s="189">
        <f>O106*H106</f>
        <v>0</v>
      </c>
      <c r="Q106" s="189">
        <v>0.00012999999999999999</v>
      </c>
      <c r="R106" s="189">
        <f>Q106*H106</f>
        <v>0.26974999999999999</v>
      </c>
      <c r="S106" s="189">
        <v>0.25600000000000001</v>
      </c>
      <c r="T106" s="190">
        <f>S106*H106</f>
        <v>531.20000000000005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91" t="s">
        <v>153</v>
      </c>
      <c r="AT106" s="191" t="s">
        <v>148</v>
      </c>
      <c r="AU106" s="191" t="s">
        <v>82</v>
      </c>
      <c r="AY106" s="19" t="s">
        <v>146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80</v>
      </c>
      <c r="BK106" s="192">
        <f>ROUND(I106*H106,2)</f>
        <v>0</v>
      </c>
      <c r="BL106" s="19" t="s">
        <v>153</v>
      </c>
      <c r="BM106" s="191" t="s">
        <v>178</v>
      </c>
    </row>
    <row r="107" s="2" customFormat="1">
      <c r="A107" s="38"/>
      <c r="B107" s="39"/>
      <c r="C107" s="38"/>
      <c r="D107" s="193" t="s">
        <v>155</v>
      </c>
      <c r="E107" s="38"/>
      <c r="F107" s="194" t="s">
        <v>179</v>
      </c>
      <c r="G107" s="38"/>
      <c r="H107" s="38"/>
      <c r="I107" s="119"/>
      <c r="J107" s="38"/>
      <c r="K107" s="38"/>
      <c r="L107" s="39"/>
      <c r="M107" s="195"/>
      <c r="N107" s="196"/>
      <c r="O107" s="72"/>
      <c r="P107" s="72"/>
      <c r="Q107" s="72"/>
      <c r="R107" s="72"/>
      <c r="S107" s="72"/>
      <c r="T107" s="73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9" t="s">
        <v>155</v>
      </c>
      <c r="AU107" s="19" t="s">
        <v>82</v>
      </c>
    </row>
    <row r="108" s="13" customFormat="1">
      <c r="A108" s="13"/>
      <c r="B108" s="197"/>
      <c r="C108" s="13"/>
      <c r="D108" s="193" t="s">
        <v>157</v>
      </c>
      <c r="E108" s="198" t="s">
        <v>3</v>
      </c>
      <c r="F108" s="199" t="s">
        <v>180</v>
      </c>
      <c r="G108" s="13"/>
      <c r="H108" s="200">
        <v>2075</v>
      </c>
      <c r="I108" s="201"/>
      <c r="J108" s="13"/>
      <c r="K108" s="13"/>
      <c r="L108" s="197"/>
      <c r="M108" s="202"/>
      <c r="N108" s="203"/>
      <c r="O108" s="203"/>
      <c r="P108" s="203"/>
      <c r="Q108" s="203"/>
      <c r="R108" s="203"/>
      <c r="S108" s="203"/>
      <c r="T108" s="20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8" t="s">
        <v>157</v>
      </c>
      <c r="AU108" s="198" t="s">
        <v>82</v>
      </c>
      <c r="AV108" s="13" t="s">
        <v>82</v>
      </c>
      <c r="AW108" s="13" t="s">
        <v>33</v>
      </c>
      <c r="AX108" s="13" t="s">
        <v>80</v>
      </c>
      <c r="AY108" s="198" t="s">
        <v>146</v>
      </c>
    </row>
    <row r="109" s="2" customFormat="1" ht="21.75" customHeight="1">
      <c r="A109" s="38"/>
      <c r="B109" s="179"/>
      <c r="C109" s="180" t="s">
        <v>181</v>
      </c>
      <c r="D109" s="180" t="s">
        <v>148</v>
      </c>
      <c r="E109" s="181" t="s">
        <v>182</v>
      </c>
      <c r="F109" s="182" t="s">
        <v>183</v>
      </c>
      <c r="G109" s="183" t="s">
        <v>100</v>
      </c>
      <c r="H109" s="184">
        <v>231</v>
      </c>
      <c r="I109" s="185"/>
      <c r="J109" s="186">
        <f>ROUND(I109*H109,2)</f>
        <v>0</v>
      </c>
      <c r="K109" s="182" t="s">
        <v>152</v>
      </c>
      <c r="L109" s="39"/>
      <c r="M109" s="187" t="s">
        <v>3</v>
      </c>
      <c r="N109" s="188" t="s">
        <v>43</v>
      </c>
      <c r="O109" s="72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91" t="s">
        <v>153</v>
      </c>
      <c r="AT109" s="191" t="s">
        <v>148</v>
      </c>
      <c r="AU109" s="191" t="s">
        <v>82</v>
      </c>
      <c r="AY109" s="19" t="s">
        <v>146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9" t="s">
        <v>80</v>
      </c>
      <c r="BK109" s="192">
        <f>ROUND(I109*H109,2)</f>
        <v>0</v>
      </c>
      <c r="BL109" s="19" t="s">
        <v>153</v>
      </c>
      <c r="BM109" s="191" t="s">
        <v>184</v>
      </c>
    </row>
    <row r="110" s="2" customFormat="1">
      <c r="A110" s="38"/>
      <c r="B110" s="39"/>
      <c r="C110" s="38"/>
      <c r="D110" s="193" t="s">
        <v>155</v>
      </c>
      <c r="E110" s="38"/>
      <c r="F110" s="194" t="s">
        <v>185</v>
      </c>
      <c r="G110" s="38"/>
      <c r="H110" s="38"/>
      <c r="I110" s="119"/>
      <c r="J110" s="38"/>
      <c r="K110" s="38"/>
      <c r="L110" s="39"/>
      <c r="M110" s="195"/>
      <c r="N110" s="196"/>
      <c r="O110" s="72"/>
      <c r="P110" s="72"/>
      <c r="Q110" s="72"/>
      <c r="R110" s="72"/>
      <c r="S110" s="72"/>
      <c r="T110" s="73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9" t="s">
        <v>155</v>
      </c>
      <c r="AU110" s="19" t="s">
        <v>82</v>
      </c>
    </row>
    <row r="111" s="13" customFormat="1">
      <c r="A111" s="13"/>
      <c r="B111" s="197"/>
      <c r="C111" s="13"/>
      <c r="D111" s="193" t="s">
        <v>157</v>
      </c>
      <c r="E111" s="198" t="s">
        <v>3</v>
      </c>
      <c r="F111" s="199" t="s">
        <v>186</v>
      </c>
      <c r="G111" s="13"/>
      <c r="H111" s="200">
        <v>132</v>
      </c>
      <c r="I111" s="201"/>
      <c r="J111" s="13"/>
      <c r="K111" s="13"/>
      <c r="L111" s="197"/>
      <c r="M111" s="202"/>
      <c r="N111" s="203"/>
      <c r="O111" s="203"/>
      <c r="P111" s="203"/>
      <c r="Q111" s="203"/>
      <c r="R111" s="203"/>
      <c r="S111" s="203"/>
      <c r="T111" s="20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98" t="s">
        <v>157</v>
      </c>
      <c r="AU111" s="198" t="s">
        <v>82</v>
      </c>
      <c r="AV111" s="13" t="s">
        <v>82</v>
      </c>
      <c r="AW111" s="13" t="s">
        <v>33</v>
      </c>
      <c r="AX111" s="13" t="s">
        <v>72</v>
      </c>
      <c r="AY111" s="198" t="s">
        <v>146</v>
      </c>
    </row>
    <row r="112" s="13" customFormat="1">
      <c r="A112" s="13"/>
      <c r="B112" s="197"/>
      <c r="C112" s="13"/>
      <c r="D112" s="193" t="s">
        <v>157</v>
      </c>
      <c r="E112" s="198" t="s">
        <v>3</v>
      </c>
      <c r="F112" s="199" t="s">
        <v>187</v>
      </c>
      <c r="G112" s="13"/>
      <c r="H112" s="200">
        <v>82.5</v>
      </c>
      <c r="I112" s="201"/>
      <c r="J112" s="13"/>
      <c r="K112" s="13"/>
      <c r="L112" s="197"/>
      <c r="M112" s="202"/>
      <c r="N112" s="203"/>
      <c r="O112" s="203"/>
      <c r="P112" s="203"/>
      <c r="Q112" s="203"/>
      <c r="R112" s="203"/>
      <c r="S112" s="203"/>
      <c r="T112" s="20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8" t="s">
        <v>157</v>
      </c>
      <c r="AU112" s="198" t="s">
        <v>82</v>
      </c>
      <c r="AV112" s="13" t="s">
        <v>82</v>
      </c>
      <c r="AW112" s="13" t="s">
        <v>33</v>
      </c>
      <c r="AX112" s="13" t="s">
        <v>72</v>
      </c>
      <c r="AY112" s="198" t="s">
        <v>146</v>
      </c>
    </row>
    <row r="113" s="13" customFormat="1">
      <c r="A113" s="13"/>
      <c r="B113" s="197"/>
      <c r="C113" s="13"/>
      <c r="D113" s="193" t="s">
        <v>157</v>
      </c>
      <c r="E113" s="198" t="s">
        <v>3</v>
      </c>
      <c r="F113" s="199" t="s">
        <v>188</v>
      </c>
      <c r="G113" s="13"/>
      <c r="H113" s="200">
        <v>16.5</v>
      </c>
      <c r="I113" s="201"/>
      <c r="J113" s="13"/>
      <c r="K113" s="13"/>
      <c r="L113" s="197"/>
      <c r="M113" s="202"/>
      <c r="N113" s="203"/>
      <c r="O113" s="203"/>
      <c r="P113" s="203"/>
      <c r="Q113" s="203"/>
      <c r="R113" s="203"/>
      <c r="S113" s="203"/>
      <c r="T113" s="20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198" t="s">
        <v>157</v>
      </c>
      <c r="AU113" s="198" t="s">
        <v>82</v>
      </c>
      <c r="AV113" s="13" t="s">
        <v>82</v>
      </c>
      <c r="AW113" s="13" t="s">
        <v>33</v>
      </c>
      <c r="AX113" s="13" t="s">
        <v>72</v>
      </c>
      <c r="AY113" s="198" t="s">
        <v>146</v>
      </c>
    </row>
    <row r="114" s="14" customFormat="1">
      <c r="A114" s="14"/>
      <c r="B114" s="205"/>
      <c r="C114" s="14"/>
      <c r="D114" s="193" t="s">
        <v>157</v>
      </c>
      <c r="E114" s="206" t="s">
        <v>109</v>
      </c>
      <c r="F114" s="207" t="s">
        <v>189</v>
      </c>
      <c r="G114" s="14"/>
      <c r="H114" s="208">
        <v>231</v>
      </c>
      <c r="I114" s="209"/>
      <c r="J114" s="14"/>
      <c r="K114" s="14"/>
      <c r="L114" s="205"/>
      <c r="M114" s="210"/>
      <c r="N114" s="211"/>
      <c r="O114" s="211"/>
      <c r="P114" s="211"/>
      <c r="Q114" s="211"/>
      <c r="R114" s="211"/>
      <c r="S114" s="211"/>
      <c r="T114" s="212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06" t="s">
        <v>157</v>
      </c>
      <c r="AU114" s="206" t="s">
        <v>82</v>
      </c>
      <c r="AV114" s="14" t="s">
        <v>153</v>
      </c>
      <c r="AW114" s="14" t="s">
        <v>33</v>
      </c>
      <c r="AX114" s="14" t="s">
        <v>80</v>
      </c>
      <c r="AY114" s="206" t="s">
        <v>146</v>
      </c>
    </row>
    <row r="115" s="2" customFormat="1" ht="33" customHeight="1">
      <c r="A115" s="38"/>
      <c r="B115" s="179"/>
      <c r="C115" s="180" t="s">
        <v>190</v>
      </c>
      <c r="D115" s="180" t="s">
        <v>148</v>
      </c>
      <c r="E115" s="181" t="s">
        <v>191</v>
      </c>
      <c r="F115" s="182" t="s">
        <v>192</v>
      </c>
      <c r="G115" s="183" t="s">
        <v>100</v>
      </c>
      <c r="H115" s="184">
        <v>6</v>
      </c>
      <c r="I115" s="185"/>
      <c r="J115" s="186">
        <f>ROUND(I115*H115,2)</f>
        <v>0</v>
      </c>
      <c r="K115" s="182" t="s">
        <v>152</v>
      </c>
      <c r="L115" s="39"/>
      <c r="M115" s="187" t="s">
        <v>3</v>
      </c>
      <c r="N115" s="188" t="s">
        <v>43</v>
      </c>
      <c r="O115" s="72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91" t="s">
        <v>153</v>
      </c>
      <c r="AT115" s="191" t="s">
        <v>148</v>
      </c>
      <c r="AU115" s="191" t="s">
        <v>82</v>
      </c>
      <c r="AY115" s="19" t="s">
        <v>146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9" t="s">
        <v>80</v>
      </c>
      <c r="BK115" s="192">
        <f>ROUND(I115*H115,2)</f>
        <v>0</v>
      </c>
      <c r="BL115" s="19" t="s">
        <v>153</v>
      </c>
      <c r="BM115" s="191" t="s">
        <v>193</v>
      </c>
    </row>
    <row r="116" s="2" customFormat="1">
      <c r="A116" s="38"/>
      <c r="B116" s="39"/>
      <c r="C116" s="38"/>
      <c r="D116" s="193" t="s">
        <v>155</v>
      </c>
      <c r="E116" s="38"/>
      <c r="F116" s="194" t="s">
        <v>194</v>
      </c>
      <c r="G116" s="38"/>
      <c r="H116" s="38"/>
      <c r="I116" s="119"/>
      <c r="J116" s="38"/>
      <c r="K116" s="38"/>
      <c r="L116" s="39"/>
      <c r="M116" s="195"/>
      <c r="N116" s="196"/>
      <c r="O116" s="72"/>
      <c r="P116" s="72"/>
      <c r="Q116" s="72"/>
      <c r="R116" s="72"/>
      <c r="S116" s="72"/>
      <c r="T116" s="73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9" t="s">
        <v>155</v>
      </c>
      <c r="AU116" s="19" t="s">
        <v>82</v>
      </c>
    </row>
    <row r="117" s="13" customFormat="1">
      <c r="A117" s="13"/>
      <c r="B117" s="197"/>
      <c r="C117" s="13"/>
      <c r="D117" s="193" t="s">
        <v>157</v>
      </c>
      <c r="E117" s="198" t="s">
        <v>3</v>
      </c>
      <c r="F117" s="199" t="s">
        <v>195</v>
      </c>
      <c r="G117" s="13"/>
      <c r="H117" s="200">
        <v>6</v>
      </c>
      <c r="I117" s="201"/>
      <c r="J117" s="13"/>
      <c r="K117" s="13"/>
      <c r="L117" s="197"/>
      <c r="M117" s="202"/>
      <c r="N117" s="203"/>
      <c r="O117" s="203"/>
      <c r="P117" s="203"/>
      <c r="Q117" s="203"/>
      <c r="R117" s="203"/>
      <c r="S117" s="203"/>
      <c r="T117" s="20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98" t="s">
        <v>157</v>
      </c>
      <c r="AU117" s="198" t="s">
        <v>82</v>
      </c>
      <c r="AV117" s="13" t="s">
        <v>82</v>
      </c>
      <c r="AW117" s="13" t="s">
        <v>33</v>
      </c>
      <c r="AX117" s="13" t="s">
        <v>80</v>
      </c>
      <c r="AY117" s="198" t="s">
        <v>146</v>
      </c>
    </row>
    <row r="118" s="2" customFormat="1" ht="44.25" customHeight="1">
      <c r="A118" s="38"/>
      <c r="B118" s="179"/>
      <c r="C118" s="180" t="s">
        <v>196</v>
      </c>
      <c r="D118" s="180" t="s">
        <v>148</v>
      </c>
      <c r="E118" s="181" t="s">
        <v>197</v>
      </c>
      <c r="F118" s="182" t="s">
        <v>198</v>
      </c>
      <c r="G118" s="183" t="s">
        <v>100</v>
      </c>
      <c r="H118" s="184">
        <v>60</v>
      </c>
      <c r="I118" s="185"/>
      <c r="J118" s="186">
        <f>ROUND(I118*H118,2)</f>
        <v>0</v>
      </c>
      <c r="K118" s="182" t="s">
        <v>152</v>
      </c>
      <c r="L118" s="39"/>
      <c r="M118" s="187" t="s">
        <v>3</v>
      </c>
      <c r="N118" s="188" t="s">
        <v>43</v>
      </c>
      <c r="O118" s="72"/>
      <c r="P118" s="189">
        <f>O118*H118</f>
        <v>0</v>
      </c>
      <c r="Q118" s="189">
        <v>0</v>
      </c>
      <c r="R118" s="189">
        <f>Q118*H118</f>
        <v>0</v>
      </c>
      <c r="S118" s="189">
        <v>0</v>
      </c>
      <c r="T118" s="190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91" t="s">
        <v>153</v>
      </c>
      <c r="AT118" s="191" t="s">
        <v>148</v>
      </c>
      <c r="AU118" s="191" t="s">
        <v>82</v>
      </c>
      <c r="AY118" s="19" t="s">
        <v>146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80</v>
      </c>
      <c r="BK118" s="192">
        <f>ROUND(I118*H118,2)</f>
        <v>0</v>
      </c>
      <c r="BL118" s="19" t="s">
        <v>153</v>
      </c>
      <c r="BM118" s="191" t="s">
        <v>199</v>
      </c>
    </row>
    <row r="119" s="2" customFormat="1">
      <c r="A119" s="38"/>
      <c r="B119" s="39"/>
      <c r="C119" s="38"/>
      <c r="D119" s="193" t="s">
        <v>155</v>
      </c>
      <c r="E119" s="38"/>
      <c r="F119" s="194" t="s">
        <v>200</v>
      </c>
      <c r="G119" s="38"/>
      <c r="H119" s="38"/>
      <c r="I119" s="119"/>
      <c r="J119" s="38"/>
      <c r="K119" s="38"/>
      <c r="L119" s="39"/>
      <c r="M119" s="195"/>
      <c r="N119" s="196"/>
      <c r="O119" s="72"/>
      <c r="P119" s="72"/>
      <c r="Q119" s="72"/>
      <c r="R119" s="72"/>
      <c r="S119" s="72"/>
      <c r="T119" s="73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9" t="s">
        <v>155</v>
      </c>
      <c r="AU119" s="19" t="s">
        <v>82</v>
      </c>
    </row>
    <row r="120" s="13" customFormat="1">
      <c r="A120" s="13"/>
      <c r="B120" s="197"/>
      <c r="C120" s="13"/>
      <c r="D120" s="193" t="s">
        <v>157</v>
      </c>
      <c r="E120" s="198" t="s">
        <v>3</v>
      </c>
      <c r="F120" s="199" t="s">
        <v>201</v>
      </c>
      <c r="G120" s="13"/>
      <c r="H120" s="200">
        <v>60</v>
      </c>
      <c r="I120" s="201"/>
      <c r="J120" s="13"/>
      <c r="K120" s="13"/>
      <c r="L120" s="197"/>
      <c r="M120" s="202"/>
      <c r="N120" s="203"/>
      <c r="O120" s="203"/>
      <c r="P120" s="203"/>
      <c r="Q120" s="203"/>
      <c r="R120" s="203"/>
      <c r="S120" s="203"/>
      <c r="T120" s="20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98" t="s">
        <v>157</v>
      </c>
      <c r="AU120" s="198" t="s">
        <v>82</v>
      </c>
      <c r="AV120" s="13" t="s">
        <v>82</v>
      </c>
      <c r="AW120" s="13" t="s">
        <v>33</v>
      </c>
      <c r="AX120" s="13" t="s">
        <v>72</v>
      </c>
      <c r="AY120" s="198" t="s">
        <v>146</v>
      </c>
    </row>
    <row r="121" s="14" customFormat="1">
      <c r="A121" s="14"/>
      <c r="B121" s="205"/>
      <c r="C121" s="14"/>
      <c r="D121" s="193" t="s">
        <v>157</v>
      </c>
      <c r="E121" s="206" t="s">
        <v>49</v>
      </c>
      <c r="F121" s="207" t="s">
        <v>189</v>
      </c>
      <c r="G121" s="14"/>
      <c r="H121" s="208">
        <v>60</v>
      </c>
      <c r="I121" s="209"/>
      <c r="J121" s="14"/>
      <c r="K121" s="14"/>
      <c r="L121" s="205"/>
      <c r="M121" s="210"/>
      <c r="N121" s="211"/>
      <c r="O121" s="211"/>
      <c r="P121" s="211"/>
      <c r="Q121" s="211"/>
      <c r="R121" s="211"/>
      <c r="S121" s="211"/>
      <c r="T121" s="212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6" t="s">
        <v>157</v>
      </c>
      <c r="AU121" s="206" t="s">
        <v>82</v>
      </c>
      <c r="AV121" s="14" t="s">
        <v>153</v>
      </c>
      <c r="AW121" s="14" t="s">
        <v>33</v>
      </c>
      <c r="AX121" s="14" t="s">
        <v>80</v>
      </c>
      <c r="AY121" s="206" t="s">
        <v>146</v>
      </c>
    </row>
    <row r="122" s="2" customFormat="1" ht="33" customHeight="1">
      <c r="A122" s="38"/>
      <c r="B122" s="179"/>
      <c r="C122" s="180" t="s">
        <v>202</v>
      </c>
      <c r="D122" s="180" t="s">
        <v>148</v>
      </c>
      <c r="E122" s="181" t="s">
        <v>203</v>
      </c>
      <c r="F122" s="182" t="s">
        <v>204</v>
      </c>
      <c r="G122" s="183" t="s">
        <v>151</v>
      </c>
      <c r="H122" s="184">
        <v>120</v>
      </c>
      <c r="I122" s="185"/>
      <c r="J122" s="186">
        <f>ROUND(I122*H122,2)</f>
        <v>0</v>
      </c>
      <c r="K122" s="182" t="s">
        <v>152</v>
      </c>
      <c r="L122" s="39"/>
      <c r="M122" s="187" t="s">
        <v>3</v>
      </c>
      <c r="N122" s="188" t="s">
        <v>43</v>
      </c>
      <c r="O122" s="72"/>
      <c r="P122" s="189">
        <f>O122*H122</f>
        <v>0</v>
      </c>
      <c r="Q122" s="189">
        <v>0.00084000000000000003</v>
      </c>
      <c r="R122" s="189">
        <f>Q122*H122</f>
        <v>0.1008</v>
      </c>
      <c r="S122" s="189">
        <v>0</v>
      </c>
      <c r="T122" s="19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91" t="s">
        <v>153</v>
      </c>
      <c r="AT122" s="191" t="s">
        <v>148</v>
      </c>
      <c r="AU122" s="191" t="s">
        <v>82</v>
      </c>
      <c r="AY122" s="19" t="s">
        <v>146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80</v>
      </c>
      <c r="BK122" s="192">
        <f>ROUND(I122*H122,2)</f>
        <v>0</v>
      </c>
      <c r="BL122" s="19" t="s">
        <v>153</v>
      </c>
      <c r="BM122" s="191" t="s">
        <v>205</v>
      </c>
    </row>
    <row r="123" s="2" customFormat="1">
      <c r="A123" s="38"/>
      <c r="B123" s="39"/>
      <c r="C123" s="38"/>
      <c r="D123" s="193" t="s">
        <v>155</v>
      </c>
      <c r="E123" s="38"/>
      <c r="F123" s="194" t="s">
        <v>206</v>
      </c>
      <c r="G123" s="38"/>
      <c r="H123" s="38"/>
      <c r="I123" s="119"/>
      <c r="J123" s="38"/>
      <c r="K123" s="38"/>
      <c r="L123" s="39"/>
      <c r="M123" s="195"/>
      <c r="N123" s="196"/>
      <c r="O123" s="72"/>
      <c r="P123" s="72"/>
      <c r="Q123" s="72"/>
      <c r="R123" s="72"/>
      <c r="S123" s="72"/>
      <c r="T123" s="73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9" t="s">
        <v>155</v>
      </c>
      <c r="AU123" s="19" t="s">
        <v>82</v>
      </c>
    </row>
    <row r="124" s="13" customFormat="1">
      <c r="A124" s="13"/>
      <c r="B124" s="197"/>
      <c r="C124" s="13"/>
      <c r="D124" s="193" t="s">
        <v>157</v>
      </c>
      <c r="E124" s="198" t="s">
        <v>3</v>
      </c>
      <c r="F124" s="199" t="s">
        <v>207</v>
      </c>
      <c r="G124" s="13"/>
      <c r="H124" s="200">
        <v>120</v>
      </c>
      <c r="I124" s="201"/>
      <c r="J124" s="13"/>
      <c r="K124" s="13"/>
      <c r="L124" s="197"/>
      <c r="M124" s="202"/>
      <c r="N124" s="203"/>
      <c r="O124" s="203"/>
      <c r="P124" s="203"/>
      <c r="Q124" s="203"/>
      <c r="R124" s="203"/>
      <c r="S124" s="203"/>
      <c r="T124" s="20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8" t="s">
        <v>157</v>
      </c>
      <c r="AU124" s="198" t="s">
        <v>82</v>
      </c>
      <c r="AV124" s="13" t="s">
        <v>82</v>
      </c>
      <c r="AW124" s="13" t="s">
        <v>33</v>
      </c>
      <c r="AX124" s="13" t="s">
        <v>80</v>
      </c>
      <c r="AY124" s="198" t="s">
        <v>146</v>
      </c>
    </row>
    <row r="125" s="2" customFormat="1" ht="33" customHeight="1">
      <c r="A125" s="38"/>
      <c r="B125" s="179"/>
      <c r="C125" s="180" t="s">
        <v>208</v>
      </c>
      <c r="D125" s="180" t="s">
        <v>148</v>
      </c>
      <c r="E125" s="181" t="s">
        <v>209</v>
      </c>
      <c r="F125" s="182" t="s">
        <v>210</v>
      </c>
      <c r="G125" s="183" t="s">
        <v>151</v>
      </c>
      <c r="H125" s="184">
        <v>120</v>
      </c>
      <c r="I125" s="185"/>
      <c r="J125" s="186">
        <f>ROUND(I125*H125,2)</f>
        <v>0</v>
      </c>
      <c r="K125" s="182" t="s">
        <v>152</v>
      </c>
      <c r="L125" s="39"/>
      <c r="M125" s="187" t="s">
        <v>3</v>
      </c>
      <c r="N125" s="188" t="s">
        <v>43</v>
      </c>
      <c r="O125" s="72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91" t="s">
        <v>153</v>
      </c>
      <c r="AT125" s="191" t="s">
        <v>148</v>
      </c>
      <c r="AU125" s="191" t="s">
        <v>82</v>
      </c>
      <c r="AY125" s="19" t="s">
        <v>146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80</v>
      </c>
      <c r="BK125" s="192">
        <f>ROUND(I125*H125,2)</f>
        <v>0</v>
      </c>
      <c r="BL125" s="19" t="s">
        <v>153</v>
      </c>
      <c r="BM125" s="191" t="s">
        <v>211</v>
      </c>
    </row>
    <row r="126" s="2" customFormat="1" ht="55.5" customHeight="1">
      <c r="A126" s="38"/>
      <c r="B126" s="179"/>
      <c r="C126" s="180" t="s">
        <v>212</v>
      </c>
      <c r="D126" s="180" t="s">
        <v>148</v>
      </c>
      <c r="E126" s="181" t="s">
        <v>213</v>
      </c>
      <c r="F126" s="182" t="s">
        <v>214</v>
      </c>
      <c r="G126" s="183" t="s">
        <v>100</v>
      </c>
      <c r="H126" s="184">
        <v>87.5</v>
      </c>
      <c r="I126" s="185"/>
      <c r="J126" s="186">
        <f>ROUND(I126*H126,2)</f>
        <v>0</v>
      </c>
      <c r="K126" s="182" t="s">
        <v>152</v>
      </c>
      <c r="L126" s="39"/>
      <c r="M126" s="187" t="s">
        <v>3</v>
      </c>
      <c r="N126" s="188" t="s">
        <v>43</v>
      </c>
      <c r="O126" s="72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91" t="s">
        <v>153</v>
      </c>
      <c r="AT126" s="191" t="s">
        <v>148</v>
      </c>
      <c r="AU126" s="191" t="s">
        <v>82</v>
      </c>
      <c r="AY126" s="19" t="s">
        <v>146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80</v>
      </c>
      <c r="BK126" s="192">
        <f>ROUND(I126*H126,2)</f>
        <v>0</v>
      </c>
      <c r="BL126" s="19" t="s">
        <v>153</v>
      </c>
      <c r="BM126" s="191" t="s">
        <v>215</v>
      </c>
    </row>
    <row r="127" s="2" customFormat="1">
      <c r="A127" s="38"/>
      <c r="B127" s="39"/>
      <c r="C127" s="38"/>
      <c r="D127" s="193" t="s">
        <v>155</v>
      </c>
      <c r="E127" s="38"/>
      <c r="F127" s="194" t="s">
        <v>216</v>
      </c>
      <c r="G127" s="38"/>
      <c r="H127" s="38"/>
      <c r="I127" s="119"/>
      <c r="J127" s="38"/>
      <c r="K127" s="38"/>
      <c r="L127" s="39"/>
      <c r="M127" s="195"/>
      <c r="N127" s="196"/>
      <c r="O127" s="72"/>
      <c r="P127" s="72"/>
      <c r="Q127" s="72"/>
      <c r="R127" s="72"/>
      <c r="S127" s="72"/>
      <c r="T127" s="73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9" t="s">
        <v>155</v>
      </c>
      <c r="AU127" s="19" t="s">
        <v>82</v>
      </c>
    </row>
    <row r="128" s="15" customFormat="1">
      <c r="A128" s="15"/>
      <c r="B128" s="213"/>
      <c r="C128" s="15"/>
      <c r="D128" s="193" t="s">
        <v>157</v>
      </c>
      <c r="E128" s="214" t="s">
        <v>3</v>
      </c>
      <c r="F128" s="215" t="s">
        <v>217</v>
      </c>
      <c r="G128" s="15"/>
      <c r="H128" s="214" t="s">
        <v>3</v>
      </c>
      <c r="I128" s="216"/>
      <c r="J128" s="15"/>
      <c r="K128" s="15"/>
      <c r="L128" s="213"/>
      <c r="M128" s="217"/>
      <c r="N128" s="218"/>
      <c r="O128" s="218"/>
      <c r="P128" s="218"/>
      <c r="Q128" s="218"/>
      <c r="R128" s="218"/>
      <c r="S128" s="218"/>
      <c r="T128" s="219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14" t="s">
        <v>157</v>
      </c>
      <c r="AU128" s="214" t="s">
        <v>82</v>
      </c>
      <c r="AV128" s="15" t="s">
        <v>80</v>
      </c>
      <c r="AW128" s="15" t="s">
        <v>33</v>
      </c>
      <c r="AX128" s="15" t="s">
        <v>72</v>
      </c>
      <c r="AY128" s="214" t="s">
        <v>146</v>
      </c>
    </row>
    <row r="129" s="13" customFormat="1">
      <c r="A129" s="13"/>
      <c r="B129" s="197"/>
      <c r="C129" s="13"/>
      <c r="D129" s="193" t="s">
        <v>157</v>
      </c>
      <c r="E129" s="198" t="s">
        <v>3</v>
      </c>
      <c r="F129" s="199" t="s">
        <v>218</v>
      </c>
      <c r="G129" s="13"/>
      <c r="H129" s="200">
        <v>87.5</v>
      </c>
      <c r="I129" s="201"/>
      <c r="J129" s="13"/>
      <c r="K129" s="13"/>
      <c r="L129" s="197"/>
      <c r="M129" s="202"/>
      <c r="N129" s="203"/>
      <c r="O129" s="203"/>
      <c r="P129" s="203"/>
      <c r="Q129" s="203"/>
      <c r="R129" s="203"/>
      <c r="S129" s="203"/>
      <c r="T129" s="20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8" t="s">
        <v>157</v>
      </c>
      <c r="AU129" s="198" t="s">
        <v>82</v>
      </c>
      <c r="AV129" s="13" t="s">
        <v>82</v>
      </c>
      <c r="AW129" s="13" t="s">
        <v>33</v>
      </c>
      <c r="AX129" s="13" t="s">
        <v>80</v>
      </c>
      <c r="AY129" s="198" t="s">
        <v>146</v>
      </c>
    </row>
    <row r="130" s="2" customFormat="1" ht="55.5" customHeight="1">
      <c r="A130" s="38"/>
      <c r="B130" s="179"/>
      <c r="C130" s="180" t="s">
        <v>219</v>
      </c>
      <c r="D130" s="180" t="s">
        <v>148</v>
      </c>
      <c r="E130" s="181" t="s">
        <v>220</v>
      </c>
      <c r="F130" s="182" t="s">
        <v>221</v>
      </c>
      <c r="G130" s="183" t="s">
        <v>100</v>
      </c>
      <c r="H130" s="184">
        <v>249</v>
      </c>
      <c r="I130" s="185"/>
      <c r="J130" s="186">
        <f>ROUND(I130*H130,2)</f>
        <v>0</v>
      </c>
      <c r="K130" s="182" t="s">
        <v>152</v>
      </c>
      <c r="L130" s="39"/>
      <c r="M130" s="187" t="s">
        <v>3</v>
      </c>
      <c r="N130" s="188" t="s">
        <v>43</v>
      </c>
      <c r="O130" s="72"/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91" t="s">
        <v>153</v>
      </c>
      <c r="AT130" s="191" t="s">
        <v>148</v>
      </c>
      <c r="AU130" s="191" t="s">
        <v>82</v>
      </c>
      <c r="AY130" s="19" t="s">
        <v>146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19" t="s">
        <v>80</v>
      </c>
      <c r="BK130" s="192">
        <f>ROUND(I130*H130,2)</f>
        <v>0</v>
      </c>
      <c r="BL130" s="19" t="s">
        <v>153</v>
      </c>
      <c r="BM130" s="191" t="s">
        <v>222</v>
      </c>
    </row>
    <row r="131" s="2" customFormat="1">
      <c r="A131" s="38"/>
      <c r="B131" s="39"/>
      <c r="C131" s="38"/>
      <c r="D131" s="193" t="s">
        <v>155</v>
      </c>
      <c r="E131" s="38"/>
      <c r="F131" s="194" t="s">
        <v>216</v>
      </c>
      <c r="G131" s="38"/>
      <c r="H131" s="38"/>
      <c r="I131" s="119"/>
      <c r="J131" s="38"/>
      <c r="K131" s="38"/>
      <c r="L131" s="39"/>
      <c r="M131" s="195"/>
      <c r="N131" s="196"/>
      <c r="O131" s="72"/>
      <c r="P131" s="72"/>
      <c r="Q131" s="72"/>
      <c r="R131" s="72"/>
      <c r="S131" s="72"/>
      <c r="T131" s="73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9" t="s">
        <v>155</v>
      </c>
      <c r="AU131" s="19" t="s">
        <v>82</v>
      </c>
    </row>
    <row r="132" s="2" customFormat="1" ht="55.5" customHeight="1">
      <c r="A132" s="38"/>
      <c r="B132" s="179"/>
      <c r="C132" s="180" t="s">
        <v>223</v>
      </c>
      <c r="D132" s="180" t="s">
        <v>148</v>
      </c>
      <c r="E132" s="181" t="s">
        <v>224</v>
      </c>
      <c r="F132" s="182" t="s">
        <v>225</v>
      </c>
      <c r="G132" s="183" t="s">
        <v>100</v>
      </c>
      <c r="H132" s="184">
        <v>1245</v>
      </c>
      <c r="I132" s="185"/>
      <c r="J132" s="186">
        <f>ROUND(I132*H132,2)</f>
        <v>0</v>
      </c>
      <c r="K132" s="182" t="s">
        <v>152</v>
      </c>
      <c r="L132" s="39"/>
      <c r="M132" s="187" t="s">
        <v>3</v>
      </c>
      <c r="N132" s="188" t="s">
        <v>43</v>
      </c>
      <c r="O132" s="72"/>
      <c r="P132" s="189">
        <f>O132*H132</f>
        <v>0</v>
      </c>
      <c r="Q132" s="189">
        <v>0</v>
      </c>
      <c r="R132" s="189">
        <f>Q132*H132</f>
        <v>0</v>
      </c>
      <c r="S132" s="189">
        <v>0</v>
      </c>
      <c r="T132" s="19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91" t="s">
        <v>153</v>
      </c>
      <c r="AT132" s="191" t="s">
        <v>148</v>
      </c>
      <c r="AU132" s="191" t="s">
        <v>82</v>
      </c>
      <c r="AY132" s="19" t="s">
        <v>146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80</v>
      </c>
      <c r="BK132" s="192">
        <f>ROUND(I132*H132,2)</f>
        <v>0</v>
      </c>
      <c r="BL132" s="19" t="s">
        <v>153</v>
      </c>
      <c r="BM132" s="191" t="s">
        <v>226</v>
      </c>
    </row>
    <row r="133" s="2" customFormat="1">
      <c r="A133" s="38"/>
      <c r="B133" s="39"/>
      <c r="C133" s="38"/>
      <c r="D133" s="193" t="s">
        <v>155</v>
      </c>
      <c r="E133" s="38"/>
      <c r="F133" s="194" t="s">
        <v>216</v>
      </c>
      <c r="G133" s="38"/>
      <c r="H133" s="38"/>
      <c r="I133" s="119"/>
      <c r="J133" s="38"/>
      <c r="K133" s="38"/>
      <c r="L133" s="39"/>
      <c r="M133" s="195"/>
      <c r="N133" s="196"/>
      <c r="O133" s="72"/>
      <c r="P133" s="72"/>
      <c r="Q133" s="72"/>
      <c r="R133" s="72"/>
      <c r="S133" s="72"/>
      <c r="T133" s="73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9" t="s">
        <v>155</v>
      </c>
      <c r="AU133" s="19" t="s">
        <v>82</v>
      </c>
    </row>
    <row r="134" s="13" customFormat="1">
      <c r="A134" s="13"/>
      <c r="B134" s="197"/>
      <c r="C134" s="13"/>
      <c r="D134" s="193" t="s">
        <v>157</v>
      </c>
      <c r="E134" s="13"/>
      <c r="F134" s="199" t="s">
        <v>227</v>
      </c>
      <c r="G134" s="13"/>
      <c r="H134" s="200">
        <v>1245</v>
      </c>
      <c r="I134" s="201"/>
      <c r="J134" s="13"/>
      <c r="K134" s="13"/>
      <c r="L134" s="197"/>
      <c r="M134" s="202"/>
      <c r="N134" s="203"/>
      <c r="O134" s="203"/>
      <c r="P134" s="203"/>
      <c r="Q134" s="203"/>
      <c r="R134" s="203"/>
      <c r="S134" s="203"/>
      <c r="T134" s="20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8" t="s">
        <v>157</v>
      </c>
      <c r="AU134" s="198" t="s">
        <v>82</v>
      </c>
      <c r="AV134" s="13" t="s">
        <v>82</v>
      </c>
      <c r="AW134" s="13" t="s">
        <v>4</v>
      </c>
      <c r="AX134" s="13" t="s">
        <v>80</v>
      </c>
      <c r="AY134" s="198" t="s">
        <v>146</v>
      </c>
    </row>
    <row r="135" s="2" customFormat="1" ht="33" customHeight="1">
      <c r="A135" s="38"/>
      <c r="B135" s="179"/>
      <c r="C135" s="180" t="s">
        <v>9</v>
      </c>
      <c r="D135" s="180" t="s">
        <v>148</v>
      </c>
      <c r="E135" s="181" t="s">
        <v>228</v>
      </c>
      <c r="F135" s="182" t="s">
        <v>229</v>
      </c>
      <c r="G135" s="183" t="s">
        <v>100</v>
      </c>
      <c r="H135" s="184">
        <v>87.5</v>
      </c>
      <c r="I135" s="185"/>
      <c r="J135" s="186">
        <f>ROUND(I135*H135,2)</f>
        <v>0</v>
      </c>
      <c r="K135" s="182" t="s">
        <v>152</v>
      </c>
      <c r="L135" s="39"/>
      <c r="M135" s="187" t="s">
        <v>3</v>
      </c>
      <c r="N135" s="188" t="s">
        <v>43</v>
      </c>
      <c r="O135" s="72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91" t="s">
        <v>153</v>
      </c>
      <c r="AT135" s="191" t="s">
        <v>148</v>
      </c>
      <c r="AU135" s="191" t="s">
        <v>82</v>
      </c>
      <c r="AY135" s="19" t="s">
        <v>146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9" t="s">
        <v>80</v>
      </c>
      <c r="BK135" s="192">
        <f>ROUND(I135*H135,2)</f>
        <v>0</v>
      </c>
      <c r="BL135" s="19" t="s">
        <v>153</v>
      </c>
      <c r="BM135" s="191" t="s">
        <v>230</v>
      </c>
    </row>
    <row r="136" s="2" customFormat="1">
      <c r="A136" s="38"/>
      <c r="B136" s="39"/>
      <c r="C136" s="38"/>
      <c r="D136" s="193" t="s">
        <v>155</v>
      </c>
      <c r="E136" s="38"/>
      <c r="F136" s="194" t="s">
        <v>231</v>
      </c>
      <c r="G136" s="38"/>
      <c r="H136" s="38"/>
      <c r="I136" s="119"/>
      <c r="J136" s="38"/>
      <c r="K136" s="38"/>
      <c r="L136" s="39"/>
      <c r="M136" s="195"/>
      <c r="N136" s="196"/>
      <c r="O136" s="72"/>
      <c r="P136" s="72"/>
      <c r="Q136" s="72"/>
      <c r="R136" s="72"/>
      <c r="S136" s="72"/>
      <c r="T136" s="73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9" t="s">
        <v>155</v>
      </c>
      <c r="AU136" s="19" t="s">
        <v>82</v>
      </c>
    </row>
    <row r="137" s="2" customFormat="1" ht="33" customHeight="1">
      <c r="A137" s="38"/>
      <c r="B137" s="179"/>
      <c r="C137" s="180" t="s">
        <v>232</v>
      </c>
      <c r="D137" s="180" t="s">
        <v>148</v>
      </c>
      <c r="E137" s="181" t="s">
        <v>233</v>
      </c>
      <c r="F137" s="182" t="s">
        <v>234</v>
      </c>
      <c r="G137" s="183" t="s">
        <v>100</v>
      </c>
      <c r="H137" s="184">
        <v>249</v>
      </c>
      <c r="I137" s="185"/>
      <c r="J137" s="186">
        <f>ROUND(I137*H137,2)</f>
        <v>0</v>
      </c>
      <c r="K137" s="182" t="s">
        <v>152</v>
      </c>
      <c r="L137" s="39"/>
      <c r="M137" s="187" t="s">
        <v>3</v>
      </c>
      <c r="N137" s="188" t="s">
        <v>43</v>
      </c>
      <c r="O137" s="72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91" t="s">
        <v>153</v>
      </c>
      <c r="AT137" s="191" t="s">
        <v>148</v>
      </c>
      <c r="AU137" s="191" t="s">
        <v>82</v>
      </c>
      <c r="AY137" s="19" t="s">
        <v>146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80</v>
      </c>
      <c r="BK137" s="192">
        <f>ROUND(I137*H137,2)</f>
        <v>0</v>
      </c>
      <c r="BL137" s="19" t="s">
        <v>153</v>
      </c>
      <c r="BM137" s="191" t="s">
        <v>235</v>
      </c>
    </row>
    <row r="138" s="2" customFormat="1">
      <c r="A138" s="38"/>
      <c r="B138" s="39"/>
      <c r="C138" s="38"/>
      <c r="D138" s="193" t="s">
        <v>155</v>
      </c>
      <c r="E138" s="38"/>
      <c r="F138" s="194" t="s">
        <v>236</v>
      </c>
      <c r="G138" s="38"/>
      <c r="H138" s="38"/>
      <c r="I138" s="119"/>
      <c r="J138" s="38"/>
      <c r="K138" s="38"/>
      <c r="L138" s="39"/>
      <c r="M138" s="195"/>
      <c r="N138" s="196"/>
      <c r="O138" s="72"/>
      <c r="P138" s="72"/>
      <c r="Q138" s="72"/>
      <c r="R138" s="72"/>
      <c r="S138" s="72"/>
      <c r="T138" s="73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9" t="s">
        <v>155</v>
      </c>
      <c r="AU138" s="19" t="s">
        <v>82</v>
      </c>
    </row>
    <row r="139" s="13" customFormat="1">
      <c r="A139" s="13"/>
      <c r="B139" s="197"/>
      <c r="C139" s="13"/>
      <c r="D139" s="193" t="s">
        <v>157</v>
      </c>
      <c r="E139" s="198" t="s">
        <v>3</v>
      </c>
      <c r="F139" s="199" t="s">
        <v>237</v>
      </c>
      <c r="G139" s="13"/>
      <c r="H139" s="200">
        <v>231</v>
      </c>
      <c r="I139" s="201"/>
      <c r="J139" s="13"/>
      <c r="K139" s="13"/>
      <c r="L139" s="197"/>
      <c r="M139" s="202"/>
      <c r="N139" s="203"/>
      <c r="O139" s="203"/>
      <c r="P139" s="203"/>
      <c r="Q139" s="203"/>
      <c r="R139" s="203"/>
      <c r="S139" s="203"/>
      <c r="T139" s="20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8" t="s">
        <v>157</v>
      </c>
      <c r="AU139" s="198" t="s">
        <v>82</v>
      </c>
      <c r="AV139" s="13" t="s">
        <v>82</v>
      </c>
      <c r="AW139" s="13" t="s">
        <v>33</v>
      </c>
      <c r="AX139" s="13" t="s">
        <v>72</v>
      </c>
      <c r="AY139" s="198" t="s">
        <v>146</v>
      </c>
    </row>
    <row r="140" s="13" customFormat="1">
      <c r="A140" s="13"/>
      <c r="B140" s="197"/>
      <c r="C140" s="13"/>
      <c r="D140" s="193" t="s">
        <v>157</v>
      </c>
      <c r="E140" s="198" t="s">
        <v>3</v>
      </c>
      <c r="F140" s="199" t="s">
        <v>238</v>
      </c>
      <c r="G140" s="13"/>
      <c r="H140" s="200">
        <v>18</v>
      </c>
      <c r="I140" s="201"/>
      <c r="J140" s="13"/>
      <c r="K140" s="13"/>
      <c r="L140" s="197"/>
      <c r="M140" s="202"/>
      <c r="N140" s="203"/>
      <c r="O140" s="203"/>
      <c r="P140" s="203"/>
      <c r="Q140" s="203"/>
      <c r="R140" s="203"/>
      <c r="S140" s="203"/>
      <c r="T140" s="20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8" t="s">
        <v>157</v>
      </c>
      <c r="AU140" s="198" t="s">
        <v>82</v>
      </c>
      <c r="AV140" s="13" t="s">
        <v>82</v>
      </c>
      <c r="AW140" s="13" t="s">
        <v>33</v>
      </c>
      <c r="AX140" s="13" t="s">
        <v>72</v>
      </c>
      <c r="AY140" s="198" t="s">
        <v>146</v>
      </c>
    </row>
    <row r="141" s="14" customFormat="1">
      <c r="A141" s="14"/>
      <c r="B141" s="205"/>
      <c r="C141" s="14"/>
      <c r="D141" s="193" t="s">
        <v>157</v>
      </c>
      <c r="E141" s="206" t="s">
        <v>3</v>
      </c>
      <c r="F141" s="207" t="s">
        <v>189</v>
      </c>
      <c r="G141" s="14"/>
      <c r="H141" s="208">
        <v>249</v>
      </c>
      <c r="I141" s="209"/>
      <c r="J141" s="14"/>
      <c r="K141" s="14"/>
      <c r="L141" s="205"/>
      <c r="M141" s="210"/>
      <c r="N141" s="211"/>
      <c r="O141" s="211"/>
      <c r="P141" s="211"/>
      <c r="Q141" s="211"/>
      <c r="R141" s="211"/>
      <c r="S141" s="211"/>
      <c r="T141" s="21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06" t="s">
        <v>157</v>
      </c>
      <c r="AU141" s="206" t="s">
        <v>82</v>
      </c>
      <c r="AV141" s="14" t="s">
        <v>153</v>
      </c>
      <c r="AW141" s="14" t="s">
        <v>33</v>
      </c>
      <c r="AX141" s="14" t="s">
        <v>80</v>
      </c>
      <c r="AY141" s="206" t="s">
        <v>146</v>
      </c>
    </row>
    <row r="142" s="2" customFormat="1" ht="33" customHeight="1">
      <c r="A142" s="38"/>
      <c r="B142" s="179"/>
      <c r="C142" s="180" t="s">
        <v>239</v>
      </c>
      <c r="D142" s="180" t="s">
        <v>148</v>
      </c>
      <c r="E142" s="181" t="s">
        <v>240</v>
      </c>
      <c r="F142" s="182" t="s">
        <v>241</v>
      </c>
      <c r="G142" s="183" t="s">
        <v>242</v>
      </c>
      <c r="H142" s="184">
        <v>398.39999999999998</v>
      </c>
      <c r="I142" s="185"/>
      <c r="J142" s="186">
        <f>ROUND(I142*H142,2)</f>
        <v>0</v>
      </c>
      <c r="K142" s="182" t="s">
        <v>152</v>
      </c>
      <c r="L142" s="39"/>
      <c r="M142" s="187" t="s">
        <v>3</v>
      </c>
      <c r="N142" s="188" t="s">
        <v>43</v>
      </c>
      <c r="O142" s="72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91" t="s">
        <v>153</v>
      </c>
      <c r="AT142" s="191" t="s">
        <v>148</v>
      </c>
      <c r="AU142" s="191" t="s">
        <v>82</v>
      </c>
      <c r="AY142" s="19" t="s">
        <v>146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80</v>
      </c>
      <c r="BK142" s="192">
        <f>ROUND(I142*H142,2)</f>
        <v>0</v>
      </c>
      <c r="BL142" s="19" t="s">
        <v>153</v>
      </c>
      <c r="BM142" s="191" t="s">
        <v>243</v>
      </c>
    </row>
    <row r="143" s="13" customFormat="1">
      <c r="A143" s="13"/>
      <c r="B143" s="197"/>
      <c r="C143" s="13"/>
      <c r="D143" s="193" t="s">
        <v>157</v>
      </c>
      <c r="E143" s="13"/>
      <c r="F143" s="199" t="s">
        <v>244</v>
      </c>
      <c r="G143" s="13"/>
      <c r="H143" s="200">
        <v>398.39999999999998</v>
      </c>
      <c r="I143" s="201"/>
      <c r="J143" s="13"/>
      <c r="K143" s="13"/>
      <c r="L143" s="197"/>
      <c r="M143" s="202"/>
      <c r="N143" s="203"/>
      <c r="O143" s="203"/>
      <c r="P143" s="203"/>
      <c r="Q143" s="203"/>
      <c r="R143" s="203"/>
      <c r="S143" s="203"/>
      <c r="T143" s="20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8" t="s">
        <v>157</v>
      </c>
      <c r="AU143" s="198" t="s">
        <v>82</v>
      </c>
      <c r="AV143" s="13" t="s">
        <v>82</v>
      </c>
      <c r="AW143" s="13" t="s">
        <v>4</v>
      </c>
      <c r="AX143" s="13" t="s">
        <v>80</v>
      </c>
      <c r="AY143" s="198" t="s">
        <v>146</v>
      </c>
    </row>
    <row r="144" s="2" customFormat="1" ht="33" customHeight="1">
      <c r="A144" s="38"/>
      <c r="B144" s="179"/>
      <c r="C144" s="180" t="s">
        <v>245</v>
      </c>
      <c r="D144" s="180" t="s">
        <v>148</v>
      </c>
      <c r="E144" s="181" t="s">
        <v>246</v>
      </c>
      <c r="F144" s="182" t="s">
        <v>247</v>
      </c>
      <c r="G144" s="183" t="s">
        <v>100</v>
      </c>
      <c r="H144" s="184">
        <v>42</v>
      </c>
      <c r="I144" s="185"/>
      <c r="J144" s="186">
        <f>ROUND(I144*H144,2)</f>
        <v>0</v>
      </c>
      <c r="K144" s="182" t="s">
        <v>152</v>
      </c>
      <c r="L144" s="39"/>
      <c r="M144" s="187" t="s">
        <v>3</v>
      </c>
      <c r="N144" s="188" t="s">
        <v>43</v>
      </c>
      <c r="O144" s="72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91" t="s">
        <v>153</v>
      </c>
      <c r="AT144" s="191" t="s">
        <v>148</v>
      </c>
      <c r="AU144" s="191" t="s">
        <v>82</v>
      </c>
      <c r="AY144" s="19" t="s">
        <v>146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9" t="s">
        <v>80</v>
      </c>
      <c r="BK144" s="192">
        <f>ROUND(I144*H144,2)</f>
        <v>0</v>
      </c>
      <c r="BL144" s="19" t="s">
        <v>153</v>
      </c>
      <c r="BM144" s="191" t="s">
        <v>248</v>
      </c>
    </row>
    <row r="145" s="2" customFormat="1">
      <c r="A145" s="38"/>
      <c r="B145" s="39"/>
      <c r="C145" s="38"/>
      <c r="D145" s="193" t="s">
        <v>155</v>
      </c>
      <c r="E145" s="38"/>
      <c r="F145" s="194" t="s">
        <v>249</v>
      </c>
      <c r="G145" s="38"/>
      <c r="H145" s="38"/>
      <c r="I145" s="119"/>
      <c r="J145" s="38"/>
      <c r="K145" s="38"/>
      <c r="L145" s="39"/>
      <c r="M145" s="195"/>
      <c r="N145" s="196"/>
      <c r="O145" s="72"/>
      <c r="P145" s="72"/>
      <c r="Q145" s="72"/>
      <c r="R145" s="72"/>
      <c r="S145" s="72"/>
      <c r="T145" s="73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9" t="s">
        <v>155</v>
      </c>
      <c r="AU145" s="19" t="s">
        <v>82</v>
      </c>
    </row>
    <row r="146" s="13" customFormat="1">
      <c r="A146" s="13"/>
      <c r="B146" s="197"/>
      <c r="C146" s="13"/>
      <c r="D146" s="193" t="s">
        <v>157</v>
      </c>
      <c r="E146" s="198" t="s">
        <v>3</v>
      </c>
      <c r="F146" s="199" t="s">
        <v>250</v>
      </c>
      <c r="G146" s="13"/>
      <c r="H146" s="200">
        <v>60</v>
      </c>
      <c r="I146" s="201"/>
      <c r="J146" s="13"/>
      <c r="K146" s="13"/>
      <c r="L146" s="197"/>
      <c r="M146" s="202"/>
      <c r="N146" s="203"/>
      <c r="O146" s="203"/>
      <c r="P146" s="203"/>
      <c r="Q146" s="203"/>
      <c r="R146" s="203"/>
      <c r="S146" s="203"/>
      <c r="T146" s="20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8" t="s">
        <v>157</v>
      </c>
      <c r="AU146" s="198" t="s">
        <v>82</v>
      </c>
      <c r="AV146" s="13" t="s">
        <v>82</v>
      </c>
      <c r="AW146" s="13" t="s">
        <v>33</v>
      </c>
      <c r="AX146" s="13" t="s">
        <v>72</v>
      </c>
      <c r="AY146" s="198" t="s">
        <v>146</v>
      </c>
    </row>
    <row r="147" s="13" customFormat="1">
      <c r="A147" s="13"/>
      <c r="B147" s="197"/>
      <c r="C147" s="13"/>
      <c r="D147" s="193" t="s">
        <v>157</v>
      </c>
      <c r="E147" s="198" t="s">
        <v>3</v>
      </c>
      <c r="F147" s="199" t="s">
        <v>251</v>
      </c>
      <c r="G147" s="13"/>
      <c r="H147" s="200">
        <v>-16.962</v>
      </c>
      <c r="I147" s="201"/>
      <c r="J147" s="13"/>
      <c r="K147" s="13"/>
      <c r="L147" s="197"/>
      <c r="M147" s="202"/>
      <c r="N147" s="203"/>
      <c r="O147" s="203"/>
      <c r="P147" s="203"/>
      <c r="Q147" s="203"/>
      <c r="R147" s="203"/>
      <c r="S147" s="203"/>
      <c r="T147" s="20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8" t="s">
        <v>157</v>
      </c>
      <c r="AU147" s="198" t="s">
        <v>82</v>
      </c>
      <c r="AV147" s="13" t="s">
        <v>82</v>
      </c>
      <c r="AW147" s="13" t="s">
        <v>33</v>
      </c>
      <c r="AX147" s="13" t="s">
        <v>72</v>
      </c>
      <c r="AY147" s="198" t="s">
        <v>146</v>
      </c>
    </row>
    <row r="148" s="13" customFormat="1">
      <c r="A148" s="13"/>
      <c r="B148" s="197"/>
      <c r="C148" s="13"/>
      <c r="D148" s="193" t="s">
        <v>157</v>
      </c>
      <c r="E148" s="198" t="s">
        <v>3</v>
      </c>
      <c r="F148" s="199" t="s">
        <v>252</v>
      </c>
      <c r="G148" s="13"/>
      <c r="H148" s="200">
        <v>-1.038</v>
      </c>
      <c r="I148" s="201"/>
      <c r="J148" s="13"/>
      <c r="K148" s="13"/>
      <c r="L148" s="197"/>
      <c r="M148" s="202"/>
      <c r="N148" s="203"/>
      <c r="O148" s="203"/>
      <c r="P148" s="203"/>
      <c r="Q148" s="203"/>
      <c r="R148" s="203"/>
      <c r="S148" s="203"/>
      <c r="T148" s="20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8" t="s">
        <v>157</v>
      </c>
      <c r="AU148" s="198" t="s">
        <v>82</v>
      </c>
      <c r="AV148" s="13" t="s">
        <v>82</v>
      </c>
      <c r="AW148" s="13" t="s">
        <v>33</v>
      </c>
      <c r="AX148" s="13" t="s">
        <v>72</v>
      </c>
      <c r="AY148" s="198" t="s">
        <v>146</v>
      </c>
    </row>
    <row r="149" s="14" customFormat="1">
      <c r="A149" s="14"/>
      <c r="B149" s="205"/>
      <c r="C149" s="14"/>
      <c r="D149" s="193" t="s">
        <v>157</v>
      </c>
      <c r="E149" s="206" t="s">
        <v>115</v>
      </c>
      <c r="F149" s="207" t="s">
        <v>189</v>
      </c>
      <c r="G149" s="14"/>
      <c r="H149" s="208">
        <v>42</v>
      </c>
      <c r="I149" s="209"/>
      <c r="J149" s="14"/>
      <c r="K149" s="14"/>
      <c r="L149" s="205"/>
      <c r="M149" s="210"/>
      <c r="N149" s="211"/>
      <c r="O149" s="211"/>
      <c r="P149" s="211"/>
      <c r="Q149" s="211"/>
      <c r="R149" s="211"/>
      <c r="S149" s="211"/>
      <c r="T149" s="21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06" t="s">
        <v>157</v>
      </c>
      <c r="AU149" s="206" t="s">
        <v>82</v>
      </c>
      <c r="AV149" s="14" t="s">
        <v>153</v>
      </c>
      <c r="AW149" s="14" t="s">
        <v>33</v>
      </c>
      <c r="AX149" s="14" t="s">
        <v>80</v>
      </c>
      <c r="AY149" s="206" t="s">
        <v>146</v>
      </c>
    </row>
    <row r="150" s="2" customFormat="1" ht="55.5" customHeight="1">
      <c r="A150" s="38"/>
      <c r="B150" s="179"/>
      <c r="C150" s="180" t="s">
        <v>253</v>
      </c>
      <c r="D150" s="180" t="s">
        <v>148</v>
      </c>
      <c r="E150" s="181" t="s">
        <v>254</v>
      </c>
      <c r="F150" s="182" t="s">
        <v>255</v>
      </c>
      <c r="G150" s="183" t="s">
        <v>100</v>
      </c>
      <c r="H150" s="184">
        <v>13.962</v>
      </c>
      <c r="I150" s="185"/>
      <c r="J150" s="186">
        <f>ROUND(I150*H150,2)</f>
        <v>0</v>
      </c>
      <c r="K150" s="182" t="s">
        <v>152</v>
      </c>
      <c r="L150" s="39"/>
      <c r="M150" s="187" t="s">
        <v>3</v>
      </c>
      <c r="N150" s="188" t="s">
        <v>43</v>
      </c>
      <c r="O150" s="72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91" t="s">
        <v>153</v>
      </c>
      <c r="AT150" s="191" t="s">
        <v>148</v>
      </c>
      <c r="AU150" s="191" t="s">
        <v>82</v>
      </c>
      <c r="AY150" s="19" t="s">
        <v>146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9" t="s">
        <v>80</v>
      </c>
      <c r="BK150" s="192">
        <f>ROUND(I150*H150,2)</f>
        <v>0</v>
      </c>
      <c r="BL150" s="19" t="s">
        <v>153</v>
      </c>
      <c r="BM150" s="191" t="s">
        <v>256</v>
      </c>
    </row>
    <row r="151" s="2" customFormat="1">
      <c r="A151" s="38"/>
      <c r="B151" s="39"/>
      <c r="C151" s="38"/>
      <c r="D151" s="193" t="s">
        <v>155</v>
      </c>
      <c r="E151" s="38"/>
      <c r="F151" s="194" t="s">
        <v>257</v>
      </c>
      <c r="G151" s="38"/>
      <c r="H151" s="38"/>
      <c r="I151" s="119"/>
      <c r="J151" s="38"/>
      <c r="K151" s="38"/>
      <c r="L151" s="39"/>
      <c r="M151" s="195"/>
      <c r="N151" s="196"/>
      <c r="O151" s="72"/>
      <c r="P151" s="72"/>
      <c r="Q151" s="72"/>
      <c r="R151" s="72"/>
      <c r="S151" s="72"/>
      <c r="T151" s="73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9" t="s">
        <v>155</v>
      </c>
      <c r="AU151" s="19" t="s">
        <v>82</v>
      </c>
    </row>
    <row r="152" s="13" customFormat="1">
      <c r="A152" s="13"/>
      <c r="B152" s="197"/>
      <c r="C152" s="13"/>
      <c r="D152" s="193" t="s">
        <v>157</v>
      </c>
      <c r="E152" s="198" t="s">
        <v>3</v>
      </c>
      <c r="F152" s="199" t="s">
        <v>258</v>
      </c>
      <c r="G152" s="13"/>
      <c r="H152" s="200">
        <v>15</v>
      </c>
      <c r="I152" s="201"/>
      <c r="J152" s="13"/>
      <c r="K152" s="13"/>
      <c r="L152" s="197"/>
      <c r="M152" s="202"/>
      <c r="N152" s="203"/>
      <c r="O152" s="203"/>
      <c r="P152" s="203"/>
      <c r="Q152" s="203"/>
      <c r="R152" s="203"/>
      <c r="S152" s="203"/>
      <c r="T152" s="20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8" t="s">
        <v>157</v>
      </c>
      <c r="AU152" s="198" t="s">
        <v>82</v>
      </c>
      <c r="AV152" s="13" t="s">
        <v>82</v>
      </c>
      <c r="AW152" s="13" t="s">
        <v>33</v>
      </c>
      <c r="AX152" s="13" t="s">
        <v>72</v>
      </c>
      <c r="AY152" s="198" t="s">
        <v>146</v>
      </c>
    </row>
    <row r="153" s="13" customFormat="1">
      <c r="A153" s="13"/>
      <c r="B153" s="197"/>
      <c r="C153" s="13"/>
      <c r="D153" s="193" t="s">
        <v>157</v>
      </c>
      <c r="E153" s="198" t="s">
        <v>3</v>
      </c>
      <c r="F153" s="199" t="s">
        <v>252</v>
      </c>
      <c r="G153" s="13"/>
      <c r="H153" s="200">
        <v>-1.038</v>
      </c>
      <c r="I153" s="201"/>
      <c r="J153" s="13"/>
      <c r="K153" s="13"/>
      <c r="L153" s="197"/>
      <c r="M153" s="202"/>
      <c r="N153" s="203"/>
      <c r="O153" s="203"/>
      <c r="P153" s="203"/>
      <c r="Q153" s="203"/>
      <c r="R153" s="203"/>
      <c r="S153" s="203"/>
      <c r="T153" s="20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8" t="s">
        <v>157</v>
      </c>
      <c r="AU153" s="198" t="s">
        <v>82</v>
      </c>
      <c r="AV153" s="13" t="s">
        <v>82</v>
      </c>
      <c r="AW153" s="13" t="s">
        <v>33</v>
      </c>
      <c r="AX153" s="13" t="s">
        <v>72</v>
      </c>
      <c r="AY153" s="198" t="s">
        <v>146</v>
      </c>
    </row>
    <row r="154" s="14" customFormat="1">
      <c r="A154" s="14"/>
      <c r="B154" s="205"/>
      <c r="C154" s="14"/>
      <c r="D154" s="193" t="s">
        <v>157</v>
      </c>
      <c r="E154" s="206" t="s">
        <v>98</v>
      </c>
      <c r="F154" s="207" t="s">
        <v>189</v>
      </c>
      <c r="G154" s="14"/>
      <c r="H154" s="208">
        <v>13.962</v>
      </c>
      <c r="I154" s="209"/>
      <c r="J154" s="14"/>
      <c r="K154" s="14"/>
      <c r="L154" s="205"/>
      <c r="M154" s="210"/>
      <c r="N154" s="211"/>
      <c r="O154" s="211"/>
      <c r="P154" s="211"/>
      <c r="Q154" s="211"/>
      <c r="R154" s="211"/>
      <c r="S154" s="211"/>
      <c r="T154" s="21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06" t="s">
        <v>157</v>
      </c>
      <c r="AU154" s="206" t="s">
        <v>82</v>
      </c>
      <c r="AV154" s="14" t="s">
        <v>153</v>
      </c>
      <c r="AW154" s="14" t="s">
        <v>33</v>
      </c>
      <c r="AX154" s="14" t="s">
        <v>80</v>
      </c>
      <c r="AY154" s="206" t="s">
        <v>146</v>
      </c>
    </row>
    <row r="155" s="2" customFormat="1" ht="16.5" customHeight="1">
      <c r="A155" s="38"/>
      <c r="B155" s="179"/>
      <c r="C155" s="220" t="s">
        <v>259</v>
      </c>
      <c r="D155" s="220" t="s">
        <v>260</v>
      </c>
      <c r="E155" s="221" t="s">
        <v>261</v>
      </c>
      <c r="F155" s="222" t="s">
        <v>262</v>
      </c>
      <c r="G155" s="223" t="s">
        <v>242</v>
      </c>
      <c r="H155" s="224">
        <v>25.132000000000001</v>
      </c>
      <c r="I155" s="225"/>
      <c r="J155" s="226">
        <f>ROUND(I155*H155,2)</f>
        <v>0</v>
      </c>
      <c r="K155" s="222" t="s">
        <v>152</v>
      </c>
      <c r="L155" s="227"/>
      <c r="M155" s="228" t="s">
        <v>3</v>
      </c>
      <c r="N155" s="229" t="s">
        <v>43</v>
      </c>
      <c r="O155" s="72"/>
      <c r="P155" s="189">
        <f>O155*H155</f>
        <v>0</v>
      </c>
      <c r="Q155" s="189">
        <v>0</v>
      </c>
      <c r="R155" s="189">
        <f>Q155*H155</f>
        <v>0</v>
      </c>
      <c r="S155" s="189">
        <v>0</v>
      </c>
      <c r="T155" s="19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1" t="s">
        <v>190</v>
      </c>
      <c r="AT155" s="191" t="s">
        <v>260</v>
      </c>
      <c r="AU155" s="191" t="s">
        <v>82</v>
      </c>
      <c r="AY155" s="19" t="s">
        <v>146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9" t="s">
        <v>80</v>
      </c>
      <c r="BK155" s="192">
        <f>ROUND(I155*H155,2)</f>
        <v>0</v>
      </c>
      <c r="BL155" s="19" t="s">
        <v>153</v>
      </c>
      <c r="BM155" s="191" t="s">
        <v>263</v>
      </c>
    </row>
    <row r="156" s="13" customFormat="1">
      <c r="A156" s="13"/>
      <c r="B156" s="197"/>
      <c r="C156" s="13"/>
      <c r="D156" s="193" t="s">
        <v>157</v>
      </c>
      <c r="E156" s="13"/>
      <c r="F156" s="199" t="s">
        <v>264</v>
      </c>
      <c r="G156" s="13"/>
      <c r="H156" s="200">
        <v>25.132000000000001</v>
      </c>
      <c r="I156" s="201"/>
      <c r="J156" s="13"/>
      <c r="K156" s="13"/>
      <c r="L156" s="197"/>
      <c r="M156" s="202"/>
      <c r="N156" s="203"/>
      <c r="O156" s="203"/>
      <c r="P156" s="203"/>
      <c r="Q156" s="203"/>
      <c r="R156" s="203"/>
      <c r="S156" s="203"/>
      <c r="T156" s="20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8" t="s">
        <v>157</v>
      </c>
      <c r="AU156" s="198" t="s">
        <v>82</v>
      </c>
      <c r="AV156" s="13" t="s">
        <v>82</v>
      </c>
      <c r="AW156" s="13" t="s">
        <v>4</v>
      </c>
      <c r="AX156" s="13" t="s">
        <v>80</v>
      </c>
      <c r="AY156" s="198" t="s">
        <v>146</v>
      </c>
    </row>
    <row r="157" s="2" customFormat="1" ht="21.75" customHeight="1">
      <c r="A157" s="38"/>
      <c r="B157" s="179"/>
      <c r="C157" s="180" t="s">
        <v>8</v>
      </c>
      <c r="D157" s="180" t="s">
        <v>148</v>
      </c>
      <c r="E157" s="181" t="s">
        <v>265</v>
      </c>
      <c r="F157" s="182" t="s">
        <v>266</v>
      </c>
      <c r="G157" s="183" t="s">
        <v>151</v>
      </c>
      <c r="H157" s="184">
        <v>350</v>
      </c>
      <c r="I157" s="185"/>
      <c r="J157" s="186">
        <f>ROUND(I157*H157,2)</f>
        <v>0</v>
      </c>
      <c r="K157" s="182" t="s">
        <v>152</v>
      </c>
      <c r="L157" s="39"/>
      <c r="M157" s="187" t="s">
        <v>3</v>
      </c>
      <c r="N157" s="188" t="s">
        <v>43</v>
      </c>
      <c r="O157" s="72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1" t="s">
        <v>153</v>
      </c>
      <c r="AT157" s="191" t="s">
        <v>148</v>
      </c>
      <c r="AU157" s="191" t="s">
        <v>82</v>
      </c>
      <c r="AY157" s="19" t="s">
        <v>146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80</v>
      </c>
      <c r="BK157" s="192">
        <f>ROUND(I157*H157,2)</f>
        <v>0</v>
      </c>
      <c r="BL157" s="19" t="s">
        <v>153</v>
      </c>
      <c r="BM157" s="191" t="s">
        <v>267</v>
      </c>
    </row>
    <row r="158" s="2" customFormat="1">
      <c r="A158" s="38"/>
      <c r="B158" s="39"/>
      <c r="C158" s="38"/>
      <c r="D158" s="193" t="s">
        <v>155</v>
      </c>
      <c r="E158" s="38"/>
      <c r="F158" s="194" t="s">
        <v>268</v>
      </c>
      <c r="G158" s="38"/>
      <c r="H158" s="38"/>
      <c r="I158" s="119"/>
      <c r="J158" s="38"/>
      <c r="K158" s="38"/>
      <c r="L158" s="39"/>
      <c r="M158" s="195"/>
      <c r="N158" s="196"/>
      <c r="O158" s="72"/>
      <c r="P158" s="72"/>
      <c r="Q158" s="72"/>
      <c r="R158" s="72"/>
      <c r="S158" s="72"/>
      <c r="T158" s="73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9" t="s">
        <v>155</v>
      </c>
      <c r="AU158" s="19" t="s">
        <v>82</v>
      </c>
    </row>
    <row r="159" s="2" customFormat="1" ht="16.5" customHeight="1">
      <c r="A159" s="38"/>
      <c r="B159" s="179"/>
      <c r="C159" s="180" t="s">
        <v>269</v>
      </c>
      <c r="D159" s="180" t="s">
        <v>148</v>
      </c>
      <c r="E159" s="181" t="s">
        <v>270</v>
      </c>
      <c r="F159" s="182" t="s">
        <v>271</v>
      </c>
      <c r="G159" s="183" t="s">
        <v>151</v>
      </c>
      <c r="H159" s="184">
        <v>350</v>
      </c>
      <c r="I159" s="185"/>
      <c r="J159" s="186">
        <f>ROUND(I159*H159,2)</f>
        <v>0</v>
      </c>
      <c r="K159" s="182" t="s">
        <v>152</v>
      </c>
      <c r="L159" s="39"/>
      <c r="M159" s="187" t="s">
        <v>3</v>
      </c>
      <c r="N159" s="188" t="s">
        <v>43</v>
      </c>
      <c r="O159" s="72"/>
      <c r="P159" s="189">
        <f>O159*H159</f>
        <v>0</v>
      </c>
      <c r="Q159" s="189">
        <v>0.0012700000000000001</v>
      </c>
      <c r="R159" s="189">
        <f>Q159*H159</f>
        <v>0.44450000000000001</v>
      </c>
      <c r="S159" s="189">
        <v>0</v>
      </c>
      <c r="T159" s="19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91" t="s">
        <v>153</v>
      </c>
      <c r="AT159" s="191" t="s">
        <v>148</v>
      </c>
      <c r="AU159" s="191" t="s">
        <v>82</v>
      </c>
      <c r="AY159" s="19" t="s">
        <v>146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80</v>
      </c>
      <c r="BK159" s="192">
        <f>ROUND(I159*H159,2)</f>
        <v>0</v>
      </c>
      <c r="BL159" s="19" t="s">
        <v>153</v>
      </c>
      <c r="BM159" s="191" t="s">
        <v>272</v>
      </c>
    </row>
    <row r="160" s="2" customFormat="1">
      <c r="A160" s="38"/>
      <c r="B160" s="39"/>
      <c r="C160" s="38"/>
      <c r="D160" s="193" t="s">
        <v>155</v>
      </c>
      <c r="E160" s="38"/>
      <c r="F160" s="194" t="s">
        <v>273</v>
      </c>
      <c r="G160" s="38"/>
      <c r="H160" s="38"/>
      <c r="I160" s="119"/>
      <c r="J160" s="38"/>
      <c r="K160" s="38"/>
      <c r="L160" s="39"/>
      <c r="M160" s="195"/>
      <c r="N160" s="196"/>
      <c r="O160" s="72"/>
      <c r="P160" s="72"/>
      <c r="Q160" s="72"/>
      <c r="R160" s="72"/>
      <c r="S160" s="72"/>
      <c r="T160" s="73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9" t="s">
        <v>155</v>
      </c>
      <c r="AU160" s="19" t="s">
        <v>82</v>
      </c>
    </row>
    <row r="161" s="2" customFormat="1" ht="16.5" customHeight="1">
      <c r="A161" s="38"/>
      <c r="B161" s="179"/>
      <c r="C161" s="220" t="s">
        <v>274</v>
      </c>
      <c r="D161" s="220" t="s">
        <v>260</v>
      </c>
      <c r="E161" s="221" t="s">
        <v>275</v>
      </c>
      <c r="F161" s="222" t="s">
        <v>276</v>
      </c>
      <c r="G161" s="223" t="s">
        <v>277</v>
      </c>
      <c r="H161" s="224">
        <v>8.75</v>
      </c>
      <c r="I161" s="225"/>
      <c r="J161" s="226">
        <f>ROUND(I161*H161,2)</f>
        <v>0</v>
      </c>
      <c r="K161" s="222" t="s">
        <v>152</v>
      </c>
      <c r="L161" s="227"/>
      <c r="M161" s="228" t="s">
        <v>3</v>
      </c>
      <c r="N161" s="229" t="s">
        <v>43</v>
      </c>
      <c r="O161" s="72"/>
      <c r="P161" s="189">
        <f>O161*H161</f>
        <v>0</v>
      </c>
      <c r="Q161" s="189">
        <v>0.001</v>
      </c>
      <c r="R161" s="189">
        <f>Q161*H161</f>
        <v>0.0087500000000000008</v>
      </c>
      <c r="S161" s="189">
        <v>0</v>
      </c>
      <c r="T161" s="19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1" t="s">
        <v>190</v>
      </c>
      <c r="AT161" s="191" t="s">
        <v>260</v>
      </c>
      <c r="AU161" s="191" t="s">
        <v>82</v>
      </c>
      <c r="AY161" s="19" t="s">
        <v>146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80</v>
      </c>
      <c r="BK161" s="192">
        <f>ROUND(I161*H161,2)</f>
        <v>0</v>
      </c>
      <c r="BL161" s="19" t="s">
        <v>153</v>
      </c>
      <c r="BM161" s="191" t="s">
        <v>278</v>
      </c>
    </row>
    <row r="162" s="13" customFormat="1">
      <c r="A162" s="13"/>
      <c r="B162" s="197"/>
      <c r="C162" s="13"/>
      <c r="D162" s="193" t="s">
        <v>157</v>
      </c>
      <c r="E162" s="13"/>
      <c r="F162" s="199" t="s">
        <v>279</v>
      </c>
      <c r="G162" s="13"/>
      <c r="H162" s="200">
        <v>8.75</v>
      </c>
      <c r="I162" s="201"/>
      <c r="J162" s="13"/>
      <c r="K162" s="13"/>
      <c r="L162" s="197"/>
      <c r="M162" s="202"/>
      <c r="N162" s="203"/>
      <c r="O162" s="203"/>
      <c r="P162" s="203"/>
      <c r="Q162" s="203"/>
      <c r="R162" s="203"/>
      <c r="S162" s="203"/>
      <c r="T162" s="20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8" t="s">
        <v>157</v>
      </c>
      <c r="AU162" s="198" t="s">
        <v>82</v>
      </c>
      <c r="AV162" s="13" t="s">
        <v>82</v>
      </c>
      <c r="AW162" s="13" t="s">
        <v>4</v>
      </c>
      <c r="AX162" s="13" t="s">
        <v>80</v>
      </c>
      <c r="AY162" s="198" t="s">
        <v>146</v>
      </c>
    </row>
    <row r="163" s="2" customFormat="1" ht="16.5" customHeight="1">
      <c r="A163" s="38"/>
      <c r="B163" s="179"/>
      <c r="C163" s="180" t="s">
        <v>280</v>
      </c>
      <c r="D163" s="180" t="s">
        <v>148</v>
      </c>
      <c r="E163" s="181" t="s">
        <v>281</v>
      </c>
      <c r="F163" s="182" t="s">
        <v>282</v>
      </c>
      <c r="G163" s="183" t="s">
        <v>151</v>
      </c>
      <c r="H163" s="184">
        <v>350</v>
      </c>
      <c r="I163" s="185"/>
      <c r="J163" s="186">
        <f>ROUND(I163*H163,2)</f>
        <v>0</v>
      </c>
      <c r="K163" s="182" t="s">
        <v>152</v>
      </c>
      <c r="L163" s="39"/>
      <c r="M163" s="187" t="s">
        <v>3</v>
      </c>
      <c r="N163" s="188" t="s">
        <v>43</v>
      </c>
      <c r="O163" s="72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91" t="s">
        <v>153</v>
      </c>
      <c r="AT163" s="191" t="s">
        <v>148</v>
      </c>
      <c r="AU163" s="191" t="s">
        <v>82</v>
      </c>
      <c r="AY163" s="19" t="s">
        <v>146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80</v>
      </c>
      <c r="BK163" s="192">
        <f>ROUND(I163*H163,2)</f>
        <v>0</v>
      </c>
      <c r="BL163" s="19" t="s">
        <v>153</v>
      </c>
      <c r="BM163" s="191" t="s">
        <v>283</v>
      </c>
    </row>
    <row r="164" s="2" customFormat="1">
      <c r="A164" s="38"/>
      <c r="B164" s="39"/>
      <c r="C164" s="38"/>
      <c r="D164" s="193" t="s">
        <v>155</v>
      </c>
      <c r="E164" s="38"/>
      <c r="F164" s="194" t="s">
        <v>284</v>
      </c>
      <c r="G164" s="38"/>
      <c r="H164" s="38"/>
      <c r="I164" s="119"/>
      <c r="J164" s="38"/>
      <c r="K164" s="38"/>
      <c r="L164" s="39"/>
      <c r="M164" s="195"/>
      <c r="N164" s="196"/>
      <c r="O164" s="72"/>
      <c r="P164" s="72"/>
      <c r="Q164" s="72"/>
      <c r="R164" s="72"/>
      <c r="S164" s="72"/>
      <c r="T164" s="73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9" t="s">
        <v>155</v>
      </c>
      <c r="AU164" s="19" t="s">
        <v>82</v>
      </c>
    </row>
    <row r="165" s="2" customFormat="1" ht="16.5" customHeight="1">
      <c r="A165" s="38"/>
      <c r="B165" s="179"/>
      <c r="C165" s="180" t="s">
        <v>285</v>
      </c>
      <c r="D165" s="180" t="s">
        <v>148</v>
      </c>
      <c r="E165" s="181" t="s">
        <v>286</v>
      </c>
      <c r="F165" s="182" t="s">
        <v>287</v>
      </c>
      <c r="G165" s="183" t="s">
        <v>100</v>
      </c>
      <c r="H165" s="184">
        <v>35</v>
      </c>
      <c r="I165" s="185"/>
      <c r="J165" s="186">
        <f>ROUND(I165*H165,2)</f>
        <v>0</v>
      </c>
      <c r="K165" s="182" t="s">
        <v>152</v>
      </c>
      <c r="L165" s="39"/>
      <c r="M165" s="187" t="s">
        <v>3</v>
      </c>
      <c r="N165" s="188" t="s">
        <v>43</v>
      </c>
      <c r="O165" s="72"/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91" t="s">
        <v>153</v>
      </c>
      <c r="AT165" s="191" t="s">
        <v>148</v>
      </c>
      <c r="AU165" s="191" t="s">
        <v>82</v>
      </c>
      <c r="AY165" s="19" t="s">
        <v>146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80</v>
      </c>
      <c r="BK165" s="192">
        <f>ROUND(I165*H165,2)</f>
        <v>0</v>
      </c>
      <c r="BL165" s="19" t="s">
        <v>153</v>
      </c>
      <c r="BM165" s="191" t="s">
        <v>288</v>
      </c>
    </row>
    <row r="166" s="13" customFormat="1">
      <c r="A166" s="13"/>
      <c r="B166" s="197"/>
      <c r="C166" s="13"/>
      <c r="D166" s="193" t="s">
        <v>157</v>
      </c>
      <c r="E166" s="13"/>
      <c r="F166" s="199" t="s">
        <v>289</v>
      </c>
      <c r="G166" s="13"/>
      <c r="H166" s="200">
        <v>35</v>
      </c>
      <c r="I166" s="201"/>
      <c r="J166" s="13"/>
      <c r="K166" s="13"/>
      <c r="L166" s="197"/>
      <c r="M166" s="202"/>
      <c r="N166" s="203"/>
      <c r="O166" s="203"/>
      <c r="P166" s="203"/>
      <c r="Q166" s="203"/>
      <c r="R166" s="203"/>
      <c r="S166" s="203"/>
      <c r="T166" s="20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8" t="s">
        <v>157</v>
      </c>
      <c r="AU166" s="198" t="s">
        <v>82</v>
      </c>
      <c r="AV166" s="13" t="s">
        <v>82</v>
      </c>
      <c r="AW166" s="13" t="s">
        <v>4</v>
      </c>
      <c r="AX166" s="13" t="s">
        <v>80</v>
      </c>
      <c r="AY166" s="198" t="s">
        <v>146</v>
      </c>
    </row>
    <row r="167" s="2" customFormat="1" ht="16.5" customHeight="1">
      <c r="A167" s="38"/>
      <c r="B167" s="179"/>
      <c r="C167" s="220" t="s">
        <v>290</v>
      </c>
      <c r="D167" s="220" t="s">
        <v>260</v>
      </c>
      <c r="E167" s="221" t="s">
        <v>291</v>
      </c>
      <c r="F167" s="222" t="s">
        <v>292</v>
      </c>
      <c r="G167" s="223" t="s">
        <v>100</v>
      </c>
      <c r="H167" s="224">
        <v>35</v>
      </c>
      <c r="I167" s="225"/>
      <c r="J167" s="226">
        <f>ROUND(I167*H167,2)</f>
        <v>0</v>
      </c>
      <c r="K167" s="222" t="s">
        <v>152</v>
      </c>
      <c r="L167" s="227"/>
      <c r="M167" s="228" t="s">
        <v>3</v>
      </c>
      <c r="N167" s="229" t="s">
        <v>43</v>
      </c>
      <c r="O167" s="72"/>
      <c r="P167" s="189">
        <f>O167*H167</f>
        <v>0</v>
      </c>
      <c r="Q167" s="189">
        <v>0</v>
      </c>
      <c r="R167" s="189">
        <f>Q167*H167</f>
        <v>0</v>
      </c>
      <c r="S167" s="189">
        <v>0</v>
      </c>
      <c r="T167" s="19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91" t="s">
        <v>190</v>
      </c>
      <c r="AT167" s="191" t="s">
        <v>260</v>
      </c>
      <c r="AU167" s="191" t="s">
        <v>82</v>
      </c>
      <c r="AY167" s="19" t="s">
        <v>146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80</v>
      </c>
      <c r="BK167" s="192">
        <f>ROUND(I167*H167,2)</f>
        <v>0</v>
      </c>
      <c r="BL167" s="19" t="s">
        <v>153</v>
      </c>
      <c r="BM167" s="191" t="s">
        <v>293</v>
      </c>
    </row>
    <row r="168" s="13" customFormat="1">
      <c r="A168" s="13"/>
      <c r="B168" s="197"/>
      <c r="C168" s="13"/>
      <c r="D168" s="193" t="s">
        <v>157</v>
      </c>
      <c r="E168" s="13"/>
      <c r="F168" s="199" t="s">
        <v>289</v>
      </c>
      <c r="G168" s="13"/>
      <c r="H168" s="200">
        <v>35</v>
      </c>
      <c r="I168" s="201"/>
      <c r="J168" s="13"/>
      <c r="K168" s="13"/>
      <c r="L168" s="197"/>
      <c r="M168" s="202"/>
      <c r="N168" s="203"/>
      <c r="O168" s="203"/>
      <c r="P168" s="203"/>
      <c r="Q168" s="203"/>
      <c r="R168" s="203"/>
      <c r="S168" s="203"/>
      <c r="T168" s="20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8" t="s">
        <v>157</v>
      </c>
      <c r="AU168" s="198" t="s">
        <v>82</v>
      </c>
      <c r="AV168" s="13" t="s">
        <v>82</v>
      </c>
      <c r="AW168" s="13" t="s">
        <v>4</v>
      </c>
      <c r="AX168" s="13" t="s">
        <v>80</v>
      </c>
      <c r="AY168" s="198" t="s">
        <v>146</v>
      </c>
    </row>
    <row r="169" s="2" customFormat="1" ht="44.25" customHeight="1">
      <c r="A169" s="38"/>
      <c r="B169" s="179"/>
      <c r="C169" s="180" t="s">
        <v>294</v>
      </c>
      <c r="D169" s="180" t="s">
        <v>148</v>
      </c>
      <c r="E169" s="181" t="s">
        <v>295</v>
      </c>
      <c r="F169" s="182" t="s">
        <v>296</v>
      </c>
      <c r="G169" s="183" t="s">
        <v>151</v>
      </c>
      <c r="H169" s="184">
        <v>350</v>
      </c>
      <c r="I169" s="185"/>
      <c r="J169" s="186">
        <f>ROUND(I169*H169,2)</f>
        <v>0</v>
      </c>
      <c r="K169" s="182" t="s">
        <v>152</v>
      </c>
      <c r="L169" s="39"/>
      <c r="M169" s="187" t="s">
        <v>3</v>
      </c>
      <c r="N169" s="188" t="s">
        <v>43</v>
      </c>
      <c r="O169" s="72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91" t="s">
        <v>153</v>
      </c>
      <c r="AT169" s="191" t="s">
        <v>148</v>
      </c>
      <c r="AU169" s="191" t="s">
        <v>82</v>
      </c>
      <c r="AY169" s="19" t="s">
        <v>146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80</v>
      </c>
      <c r="BK169" s="192">
        <f>ROUND(I169*H169,2)</f>
        <v>0</v>
      </c>
      <c r="BL169" s="19" t="s">
        <v>153</v>
      </c>
      <c r="BM169" s="191" t="s">
        <v>297</v>
      </c>
    </row>
    <row r="170" s="2" customFormat="1">
      <c r="A170" s="38"/>
      <c r="B170" s="39"/>
      <c r="C170" s="38"/>
      <c r="D170" s="193" t="s">
        <v>155</v>
      </c>
      <c r="E170" s="38"/>
      <c r="F170" s="194" t="s">
        <v>298</v>
      </c>
      <c r="G170" s="38"/>
      <c r="H170" s="38"/>
      <c r="I170" s="119"/>
      <c r="J170" s="38"/>
      <c r="K170" s="38"/>
      <c r="L170" s="39"/>
      <c r="M170" s="195"/>
      <c r="N170" s="196"/>
      <c r="O170" s="72"/>
      <c r="P170" s="72"/>
      <c r="Q170" s="72"/>
      <c r="R170" s="72"/>
      <c r="S170" s="72"/>
      <c r="T170" s="73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9" t="s">
        <v>155</v>
      </c>
      <c r="AU170" s="19" t="s">
        <v>82</v>
      </c>
    </row>
    <row r="171" s="2" customFormat="1" ht="16.5" customHeight="1">
      <c r="A171" s="38"/>
      <c r="B171" s="179"/>
      <c r="C171" s="220" t="s">
        <v>299</v>
      </c>
      <c r="D171" s="220" t="s">
        <v>260</v>
      </c>
      <c r="E171" s="221" t="s">
        <v>300</v>
      </c>
      <c r="F171" s="222" t="s">
        <v>301</v>
      </c>
      <c r="G171" s="223" t="s">
        <v>242</v>
      </c>
      <c r="H171" s="224">
        <v>157.5</v>
      </c>
      <c r="I171" s="225"/>
      <c r="J171" s="226">
        <f>ROUND(I171*H171,2)</f>
        <v>0</v>
      </c>
      <c r="K171" s="222" t="s">
        <v>152</v>
      </c>
      <c r="L171" s="227"/>
      <c r="M171" s="228" t="s">
        <v>3</v>
      </c>
      <c r="N171" s="229" t="s">
        <v>43</v>
      </c>
      <c r="O171" s="72"/>
      <c r="P171" s="189">
        <f>O171*H171</f>
        <v>0</v>
      </c>
      <c r="Q171" s="189">
        <v>1</v>
      </c>
      <c r="R171" s="189">
        <f>Q171*H171</f>
        <v>157.5</v>
      </c>
      <c r="S171" s="189">
        <v>0</v>
      </c>
      <c r="T171" s="19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91" t="s">
        <v>190</v>
      </c>
      <c r="AT171" s="191" t="s">
        <v>260</v>
      </c>
      <c r="AU171" s="191" t="s">
        <v>82</v>
      </c>
      <c r="AY171" s="19" t="s">
        <v>146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80</v>
      </c>
      <c r="BK171" s="192">
        <f>ROUND(I171*H171,2)</f>
        <v>0</v>
      </c>
      <c r="BL171" s="19" t="s">
        <v>153</v>
      </c>
      <c r="BM171" s="191" t="s">
        <v>302</v>
      </c>
    </row>
    <row r="172" s="15" customFormat="1">
      <c r="A172" s="15"/>
      <c r="B172" s="213"/>
      <c r="C172" s="15"/>
      <c r="D172" s="193" t="s">
        <v>157</v>
      </c>
      <c r="E172" s="214" t="s">
        <v>3</v>
      </c>
      <c r="F172" s="215" t="s">
        <v>303</v>
      </c>
      <c r="G172" s="15"/>
      <c r="H172" s="214" t="s">
        <v>3</v>
      </c>
      <c r="I172" s="216"/>
      <c r="J172" s="15"/>
      <c r="K172" s="15"/>
      <c r="L172" s="213"/>
      <c r="M172" s="217"/>
      <c r="N172" s="218"/>
      <c r="O172" s="218"/>
      <c r="P172" s="218"/>
      <c r="Q172" s="218"/>
      <c r="R172" s="218"/>
      <c r="S172" s="218"/>
      <c r="T172" s="219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14" t="s">
        <v>157</v>
      </c>
      <c r="AU172" s="214" t="s">
        <v>82</v>
      </c>
      <c r="AV172" s="15" t="s">
        <v>80</v>
      </c>
      <c r="AW172" s="15" t="s">
        <v>33</v>
      </c>
      <c r="AX172" s="15" t="s">
        <v>72</v>
      </c>
      <c r="AY172" s="214" t="s">
        <v>146</v>
      </c>
    </row>
    <row r="173" s="13" customFormat="1">
      <c r="A173" s="13"/>
      <c r="B173" s="197"/>
      <c r="C173" s="13"/>
      <c r="D173" s="193" t="s">
        <v>157</v>
      </c>
      <c r="E173" s="198" t="s">
        <v>3</v>
      </c>
      <c r="F173" s="199" t="s">
        <v>304</v>
      </c>
      <c r="G173" s="13"/>
      <c r="H173" s="200">
        <v>157.5</v>
      </c>
      <c r="I173" s="201"/>
      <c r="J173" s="13"/>
      <c r="K173" s="13"/>
      <c r="L173" s="197"/>
      <c r="M173" s="202"/>
      <c r="N173" s="203"/>
      <c r="O173" s="203"/>
      <c r="P173" s="203"/>
      <c r="Q173" s="203"/>
      <c r="R173" s="203"/>
      <c r="S173" s="203"/>
      <c r="T173" s="20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8" t="s">
        <v>157</v>
      </c>
      <c r="AU173" s="198" t="s">
        <v>82</v>
      </c>
      <c r="AV173" s="13" t="s">
        <v>82</v>
      </c>
      <c r="AW173" s="13" t="s">
        <v>33</v>
      </c>
      <c r="AX173" s="13" t="s">
        <v>80</v>
      </c>
      <c r="AY173" s="198" t="s">
        <v>146</v>
      </c>
    </row>
    <row r="174" s="12" customFormat="1" ht="22.8" customHeight="1">
      <c r="A174" s="12"/>
      <c r="B174" s="166"/>
      <c r="C174" s="12"/>
      <c r="D174" s="167" t="s">
        <v>71</v>
      </c>
      <c r="E174" s="177" t="s">
        <v>153</v>
      </c>
      <c r="F174" s="177" t="s">
        <v>305</v>
      </c>
      <c r="G174" s="12"/>
      <c r="H174" s="12"/>
      <c r="I174" s="169"/>
      <c r="J174" s="178">
        <f>BK174</f>
        <v>0</v>
      </c>
      <c r="K174" s="12"/>
      <c r="L174" s="166"/>
      <c r="M174" s="171"/>
      <c r="N174" s="172"/>
      <c r="O174" s="172"/>
      <c r="P174" s="173">
        <f>SUM(P175:P178)</f>
        <v>0</v>
      </c>
      <c r="Q174" s="172"/>
      <c r="R174" s="173">
        <f>SUM(R175:R178)</f>
        <v>0</v>
      </c>
      <c r="S174" s="172"/>
      <c r="T174" s="174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7" t="s">
        <v>80</v>
      </c>
      <c r="AT174" s="175" t="s">
        <v>71</v>
      </c>
      <c r="AU174" s="175" t="s">
        <v>80</v>
      </c>
      <c r="AY174" s="167" t="s">
        <v>146</v>
      </c>
      <c r="BK174" s="176">
        <f>SUM(BK175:BK178)</f>
        <v>0</v>
      </c>
    </row>
    <row r="175" s="2" customFormat="1" ht="21.75" customHeight="1">
      <c r="A175" s="38"/>
      <c r="B175" s="179"/>
      <c r="C175" s="180" t="s">
        <v>306</v>
      </c>
      <c r="D175" s="180" t="s">
        <v>148</v>
      </c>
      <c r="E175" s="181" t="s">
        <v>307</v>
      </c>
      <c r="F175" s="182" t="s">
        <v>308</v>
      </c>
      <c r="G175" s="183" t="s">
        <v>100</v>
      </c>
      <c r="H175" s="184">
        <v>3</v>
      </c>
      <c r="I175" s="185"/>
      <c r="J175" s="186">
        <f>ROUND(I175*H175,2)</f>
        <v>0</v>
      </c>
      <c r="K175" s="182" t="s">
        <v>152</v>
      </c>
      <c r="L175" s="39"/>
      <c r="M175" s="187" t="s">
        <v>3</v>
      </c>
      <c r="N175" s="188" t="s">
        <v>43</v>
      </c>
      <c r="O175" s="72"/>
      <c r="P175" s="189">
        <f>O175*H175</f>
        <v>0</v>
      </c>
      <c r="Q175" s="189">
        <v>0</v>
      </c>
      <c r="R175" s="189">
        <f>Q175*H175</f>
        <v>0</v>
      </c>
      <c r="S175" s="189">
        <v>0</v>
      </c>
      <c r="T175" s="19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91" t="s">
        <v>153</v>
      </c>
      <c r="AT175" s="191" t="s">
        <v>148</v>
      </c>
      <c r="AU175" s="191" t="s">
        <v>82</v>
      </c>
      <c r="AY175" s="19" t="s">
        <v>146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9" t="s">
        <v>80</v>
      </c>
      <c r="BK175" s="192">
        <f>ROUND(I175*H175,2)</f>
        <v>0</v>
      </c>
      <c r="BL175" s="19" t="s">
        <v>153</v>
      </c>
      <c r="BM175" s="191" t="s">
        <v>309</v>
      </c>
    </row>
    <row r="176" s="2" customFormat="1">
      <c r="A176" s="38"/>
      <c r="B176" s="39"/>
      <c r="C176" s="38"/>
      <c r="D176" s="193" t="s">
        <v>155</v>
      </c>
      <c r="E176" s="38"/>
      <c r="F176" s="194" t="s">
        <v>310</v>
      </c>
      <c r="G176" s="38"/>
      <c r="H176" s="38"/>
      <c r="I176" s="119"/>
      <c r="J176" s="38"/>
      <c r="K176" s="38"/>
      <c r="L176" s="39"/>
      <c r="M176" s="195"/>
      <c r="N176" s="196"/>
      <c r="O176" s="72"/>
      <c r="P176" s="72"/>
      <c r="Q176" s="72"/>
      <c r="R176" s="72"/>
      <c r="S176" s="72"/>
      <c r="T176" s="73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9" t="s">
        <v>155</v>
      </c>
      <c r="AU176" s="19" t="s">
        <v>82</v>
      </c>
    </row>
    <row r="177" s="13" customFormat="1">
      <c r="A177" s="13"/>
      <c r="B177" s="197"/>
      <c r="C177" s="13"/>
      <c r="D177" s="193" t="s">
        <v>157</v>
      </c>
      <c r="E177" s="198" t="s">
        <v>3</v>
      </c>
      <c r="F177" s="199" t="s">
        <v>311</v>
      </c>
      <c r="G177" s="13"/>
      <c r="H177" s="200">
        <v>3</v>
      </c>
      <c r="I177" s="201"/>
      <c r="J177" s="13"/>
      <c r="K177" s="13"/>
      <c r="L177" s="197"/>
      <c r="M177" s="202"/>
      <c r="N177" s="203"/>
      <c r="O177" s="203"/>
      <c r="P177" s="203"/>
      <c r="Q177" s="203"/>
      <c r="R177" s="203"/>
      <c r="S177" s="203"/>
      <c r="T177" s="20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8" t="s">
        <v>157</v>
      </c>
      <c r="AU177" s="198" t="s">
        <v>82</v>
      </c>
      <c r="AV177" s="13" t="s">
        <v>82</v>
      </c>
      <c r="AW177" s="13" t="s">
        <v>33</v>
      </c>
      <c r="AX177" s="13" t="s">
        <v>72</v>
      </c>
      <c r="AY177" s="198" t="s">
        <v>146</v>
      </c>
    </row>
    <row r="178" s="14" customFormat="1">
      <c r="A178" s="14"/>
      <c r="B178" s="205"/>
      <c r="C178" s="14"/>
      <c r="D178" s="193" t="s">
        <v>157</v>
      </c>
      <c r="E178" s="206" t="s">
        <v>105</v>
      </c>
      <c r="F178" s="207" t="s">
        <v>189</v>
      </c>
      <c r="G178" s="14"/>
      <c r="H178" s="208">
        <v>3</v>
      </c>
      <c r="I178" s="209"/>
      <c r="J178" s="14"/>
      <c r="K178" s="14"/>
      <c r="L178" s="205"/>
      <c r="M178" s="210"/>
      <c r="N178" s="211"/>
      <c r="O178" s="211"/>
      <c r="P178" s="211"/>
      <c r="Q178" s="211"/>
      <c r="R178" s="211"/>
      <c r="S178" s="211"/>
      <c r="T178" s="21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06" t="s">
        <v>157</v>
      </c>
      <c r="AU178" s="206" t="s">
        <v>82</v>
      </c>
      <c r="AV178" s="14" t="s">
        <v>153</v>
      </c>
      <c r="AW178" s="14" t="s">
        <v>33</v>
      </c>
      <c r="AX178" s="14" t="s">
        <v>80</v>
      </c>
      <c r="AY178" s="206" t="s">
        <v>146</v>
      </c>
    </row>
    <row r="179" s="12" customFormat="1" ht="22.8" customHeight="1">
      <c r="A179" s="12"/>
      <c r="B179" s="166"/>
      <c r="C179" s="12"/>
      <c r="D179" s="167" t="s">
        <v>71</v>
      </c>
      <c r="E179" s="177" t="s">
        <v>170</v>
      </c>
      <c r="F179" s="177" t="s">
        <v>312</v>
      </c>
      <c r="G179" s="12"/>
      <c r="H179" s="12"/>
      <c r="I179" s="169"/>
      <c r="J179" s="178">
        <f>BK179</f>
        <v>0</v>
      </c>
      <c r="K179" s="12"/>
      <c r="L179" s="166"/>
      <c r="M179" s="171"/>
      <c r="N179" s="172"/>
      <c r="O179" s="172"/>
      <c r="P179" s="173">
        <f>SUM(P180:P210)</f>
        <v>0</v>
      </c>
      <c r="Q179" s="172"/>
      <c r="R179" s="173">
        <f>SUM(R180:R210)</f>
        <v>137.51614999999998</v>
      </c>
      <c r="S179" s="172"/>
      <c r="T179" s="174">
        <f>SUM(T180:T210)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7" t="s">
        <v>80</v>
      </c>
      <c r="AT179" s="175" t="s">
        <v>71</v>
      </c>
      <c r="AU179" s="175" t="s">
        <v>80</v>
      </c>
      <c r="AY179" s="167" t="s">
        <v>146</v>
      </c>
      <c r="BK179" s="176">
        <f>SUM(BK180:BK210)</f>
        <v>0</v>
      </c>
    </row>
    <row r="180" s="2" customFormat="1" ht="33" customHeight="1">
      <c r="A180" s="38"/>
      <c r="B180" s="179"/>
      <c r="C180" s="180" t="s">
        <v>104</v>
      </c>
      <c r="D180" s="180" t="s">
        <v>148</v>
      </c>
      <c r="E180" s="181" t="s">
        <v>313</v>
      </c>
      <c r="F180" s="182" t="s">
        <v>314</v>
      </c>
      <c r="G180" s="183" t="s">
        <v>151</v>
      </c>
      <c r="H180" s="184">
        <v>990</v>
      </c>
      <c r="I180" s="185"/>
      <c r="J180" s="186">
        <f>ROUND(I180*H180,2)</f>
        <v>0</v>
      </c>
      <c r="K180" s="182" t="s">
        <v>152</v>
      </c>
      <c r="L180" s="39"/>
      <c r="M180" s="187" t="s">
        <v>3</v>
      </c>
      <c r="N180" s="188" t="s">
        <v>43</v>
      </c>
      <c r="O180" s="72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91" t="s">
        <v>153</v>
      </c>
      <c r="AT180" s="191" t="s">
        <v>148</v>
      </c>
      <c r="AU180" s="191" t="s">
        <v>82</v>
      </c>
      <c r="AY180" s="19" t="s">
        <v>146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9" t="s">
        <v>80</v>
      </c>
      <c r="BK180" s="192">
        <f>ROUND(I180*H180,2)</f>
        <v>0</v>
      </c>
      <c r="BL180" s="19" t="s">
        <v>153</v>
      </c>
      <c r="BM180" s="191" t="s">
        <v>315</v>
      </c>
    </row>
    <row r="181" s="13" customFormat="1">
      <c r="A181" s="13"/>
      <c r="B181" s="197"/>
      <c r="C181" s="13"/>
      <c r="D181" s="193" t="s">
        <v>157</v>
      </c>
      <c r="E181" s="198" t="s">
        <v>3</v>
      </c>
      <c r="F181" s="199" t="s">
        <v>316</v>
      </c>
      <c r="G181" s="13"/>
      <c r="H181" s="200">
        <v>990</v>
      </c>
      <c r="I181" s="201"/>
      <c r="J181" s="13"/>
      <c r="K181" s="13"/>
      <c r="L181" s="197"/>
      <c r="M181" s="202"/>
      <c r="N181" s="203"/>
      <c r="O181" s="203"/>
      <c r="P181" s="203"/>
      <c r="Q181" s="203"/>
      <c r="R181" s="203"/>
      <c r="S181" s="203"/>
      <c r="T181" s="20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8" t="s">
        <v>157</v>
      </c>
      <c r="AU181" s="198" t="s">
        <v>82</v>
      </c>
      <c r="AV181" s="13" t="s">
        <v>82</v>
      </c>
      <c r="AW181" s="13" t="s">
        <v>33</v>
      </c>
      <c r="AX181" s="13" t="s">
        <v>80</v>
      </c>
      <c r="AY181" s="198" t="s">
        <v>146</v>
      </c>
    </row>
    <row r="182" s="2" customFormat="1" ht="33" customHeight="1">
      <c r="A182" s="38"/>
      <c r="B182" s="179"/>
      <c r="C182" s="180" t="s">
        <v>317</v>
      </c>
      <c r="D182" s="180" t="s">
        <v>148</v>
      </c>
      <c r="E182" s="181" t="s">
        <v>318</v>
      </c>
      <c r="F182" s="182" t="s">
        <v>319</v>
      </c>
      <c r="G182" s="183" t="s">
        <v>151</v>
      </c>
      <c r="H182" s="184">
        <v>990</v>
      </c>
      <c r="I182" s="185"/>
      <c r="J182" s="186">
        <f>ROUND(I182*H182,2)</f>
        <v>0</v>
      </c>
      <c r="K182" s="182" t="s">
        <v>152</v>
      </c>
      <c r="L182" s="39"/>
      <c r="M182" s="187" t="s">
        <v>3</v>
      </c>
      <c r="N182" s="188" t="s">
        <v>43</v>
      </c>
      <c r="O182" s="72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91" t="s">
        <v>153</v>
      </c>
      <c r="AT182" s="191" t="s">
        <v>148</v>
      </c>
      <c r="AU182" s="191" t="s">
        <v>82</v>
      </c>
      <c r="AY182" s="19" t="s">
        <v>146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80</v>
      </c>
      <c r="BK182" s="192">
        <f>ROUND(I182*H182,2)</f>
        <v>0</v>
      </c>
      <c r="BL182" s="19" t="s">
        <v>153</v>
      </c>
      <c r="BM182" s="191" t="s">
        <v>320</v>
      </c>
    </row>
    <row r="183" s="13" customFormat="1">
      <c r="A183" s="13"/>
      <c r="B183" s="197"/>
      <c r="C183" s="13"/>
      <c r="D183" s="193" t="s">
        <v>157</v>
      </c>
      <c r="E183" s="198" t="s">
        <v>3</v>
      </c>
      <c r="F183" s="199" t="s">
        <v>316</v>
      </c>
      <c r="G183" s="13"/>
      <c r="H183" s="200">
        <v>990</v>
      </c>
      <c r="I183" s="201"/>
      <c r="J183" s="13"/>
      <c r="K183" s="13"/>
      <c r="L183" s="197"/>
      <c r="M183" s="202"/>
      <c r="N183" s="203"/>
      <c r="O183" s="203"/>
      <c r="P183" s="203"/>
      <c r="Q183" s="203"/>
      <c r="R183" s="203"/>
      <c r="S183" s="203"/>
      <c r="T183" s="20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8" t="s">
        <v>157</v>
      </c>
      <c r="AU183" s="198" t="s">
        <v>82</v>
      </c>
      <c r="AV183" s="13" t="s">
        <v>82</v>
      </c>
      <c r="AW183" s="13" t="s">
        <v>33</v>
      </c>
      <c r="AX183" s="13" t="s">
        <v>80</v>
      </c>
      <c r="AY183" s="198" t="s">
        <v>146</v>
      </c>
    </row>
    <row r="184" s="2" customFormat="1" ht="33" customHeight="1">
      <c r="A184" s="38"/>
      <c r="B184" s="179"/>
      <c r="C184" s="180" t="s">
        <v>321</v>
      </c>
      <c r="D184" s="180" t="s">
        <v>148</v>
      </c>
      <c r="E184" s="181" t="s">
        <v>322</v>
      </c>
      <c r="F184" s="182" t="s">
        <v>323</v>
      </c>
      <c r="G184" s="183" t="s">
        <v>151</v>
      </c>
      <c r="H184" s="184">
        <v>1180</v>
      </c>
      <c r="I184" s="185"/>
      <c r="J184" s="186">
        <f>ROUND(I184*H184,2)</f>
        <v>0</v>
      </c>
      <c r="K184" s="182" t="s">
        <v>152</v>
      </c>
      <c r="L184" s="39"/>
      <c r="M184" s="187" t="s">
        <v>3</v>
      </c>
      <c r="N184" s="188" t="s">
        <v>43</v>
      </c>
      <c r="O184" s="72"/>
      <c r="P184" s="189">
        <f>O184*H184</f>
        <v>0</v>
      </c>
      <c r="Q184" s="189">
        <v>0</v>
      </c>
      <c r="R184" s="189">
        <f>Q184*H184</f>
        <v>0</v>
      </c>
      <c r="S184" s="189">
        <v>0</v>
      </c>
      <c r="T184" s="19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91" t="s">
        <v>153</v>
      </c>
      <c r="AT184" s="191" t="s">
        <v>148</v>
      </c>
      <c r="AU184" s="191" t="s">
        <v>82</v>
      </c>
      <c r="AY184" s="19" t="s">
        <v>146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19" t="s">
        <v>80</v>
      </c>
      <c r="BK184" s="192">
        <f>ROUND(I184*H184,2)</f>
        <v>0</v>
      </c>
      <c r="BL184" s="19" t="s">
        <v>153</v>
      </c>
      <c r="BM184" s="191" t="s">
        <v>324</v>
      </c>
    </row>
    <row r="185" s="13" customFormat="1">
      <c r="A185" s="13"/>
      <c r="B185" s="197"/>
      <c r="C185" s="13"/>
      <c r="D185" s="193" t="s">
        <v>157</v>
      </c>
      <c r="E185" s="198" t="s">
        <v>3</v>
      </c>
      <c r="F185" s="199" t="s">
        <v>316</v>
      </c>
      <c r="G185" s="13"/>
      <c r="H185" s="200">
        <v>990</v>
      </c>
      <c r="I185" s="201"/>
      <c r="J185" s="13"/>
      <c r="K185" s="13"/>
      <c r="L185" s="197"/>
      <c r="M185" s="202"/>
      <c r="N185" s="203"/>
      <c r="O185" s="203"/>
      <c r="P185" s="203"/>
      <c r="Q185" s="203"/>
      <c r="R185" s="203"/>
      <c r="S185" s="203"/>
      <c r="T185" s="20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8" t="s">
        <v>157</v>
      </c>
      <c r="AU185" s="198" t="s">
        <v>82</v>
      </c>
      <c r="AV185" s="13" t="s">
        <v>82</v>
      </c>
      <c r="AW185" s="13" t="s">
        <v>33</v>
      </c>
      <c r="AX185" s="13" t="s">
        <v>72</v>
      </c>
      <c r="AY185" s="198" t="s">
        <v>146</v>
      </c>
    </row>
    <row r="186" s="13" customFormat="1">
      <c r="A186" s="13"/>
      <c r="B186" s="197"/>
      <c r="C186" s="13"/>
      <c r="D186" s="193" t="s">
        <v>157</v>
      </c>
      <c r="E186" s="198" t="s">
        <v>3</v>
      </c>
      <c r="F186" s="199" t="s">
        <v>158</v>
      </c>
      <c r="G186" s="13"/>
      <c r="H186" s="200">
        <v>190</v>
      </c>
      <c r="I186" s="201"/>
      <c r="J186" s="13"/>
      <c r="K186" s="13"/>
      <c r="L186" s="197"/>
      <c r="M186" s="202"/>
      <c r="N186" s="203"/>
      <c r="O186" s="203"/>
      <c r="P186" s="203"/>
      <c r="Q186" s="203"/>
      <c r="R186" s="203"/>
      <c r="S186" s="203"/>
      <c r="T186" s="20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8" t="s">
        <v>157</v>
      </c>
      <c r="AU186" s="198" t="s">
        <v>82</v>
      </c>
      <c r="AV186" s="13" t="s">
        <v>82</v>
      </c>
      <c r="AW186" s="13" t="s">
        <v>33</v>
      </c>
      <c r="AX186" s="13" t="s">
        <v>72</v>
      </c>
      <c r="AY186" s="198" t="s">
        <v>146</v>
      </c>
    </row>
    <row r="187" s="14" customFormat="1">
      <c r="A187" s="14"/>
      <c r="B187" s="205"/>
      <c r="C187" s="14"/>
      <c r="D187" s="193" t="s">
        <v>157</v>
      </c>
      <c r="E187" s="206" t="s">
        <v>3</v>
      </c>
      <c r="F187" s="207" t="s">
        <v>189</v>
      </c>
      <c r="G187" s="14"/>
      <c r="H187" s="208">
        <v>1180</v>
      </c>
      <c r="I187" s="209"/>
      <c r="J187" s="14"/>
      <c r="K187" s="14"/>
      <c r="L187" s="205"/>
      <c r="M187" s="210"/>
      <c r="N187" s="211"/>
      <c r="O187" s="211"/>
      <c r="P187" s="211"/>
      <c r="Q187" s="211"/>
      <c r="R187" s="211"/>
      <c r="S187" s="211"/>
      <c r="T187" s="21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06" t="s">
        <v>157</v>
      </c>
      <c r="AU187" s="206" t="s">
        <v>82</v>
      </c>
      <c r="AV187" s="14" t="s">
        <v>153</v>
      </c>
      <c r="AW187" s="14" t="s">
        <v>33</v>
      </c>
      <c r="AX187" s="14" t="s">
        <v>80</v>
      </c>
      <c r="AY187" s="206" t="s">
        <v>146</v>
      </c>
    </row>
    <row r="188" s="2" customFormat="1" ht="33" customHeight="1">
      <c r="A188" s="38"/>
      <c r="B188" s="179"/>
      <c r="C188" s="180" t="s">
        <v>325</v>
      </c>
      <c r="D188" s="180" t="s">
        <v>148</v>
      </c>
      <c r="E188" s="181" t="s">
        <v>326</v>
      </c>
      <c r="F188" s="182" t="s">
        <v>327</v>
      </c>
      <c r="G188" s="183" t="s">
        <v>151</v>
      </c>
      <c r="H188" s="184">
        <v>2265</v>
      </c>
      <c r="I188" s="185"/>
      <c r="J188" s="186">
        <f>ROUND(I188*H188,2)</f>
        <v>0</v>
      </c>
      <c r="K188" s="182" t="s">
        <v>152</v>
      </c>
      <c r="L188" s="39"/>
      <c r="M188" s="187" t="s">
        <v>3</v>
      </c>
      <c r="N188" s="188" t="s">
        <v>43</v>
      </c>
      <c r="O188" s="72"/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191" t="s">
        <v>153</v>
      </c>
      <c r="AT188" s="191" t="s">
        <v>148</v>
      </c>
      <c r="AU188" s="191" t="s">
        <v>82</v>
      </c>
      <c r="AY188" s="19" t="s">
        <v>146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9" t="s">
        <v>80</v>
      </c>
      <c r="BK188" s="192">
        <f>ROUND(I188*H188,2)</f>
        <v>0</v>
      </c>
      <c r="BL188" s="19" t="s">
        <v>153</v>
      </c>
      <c r="BM188" s="191" t="s">
        <v>328</v>
      </c>
    </row>
    <row r="189" s="2" customFormat="1">
      <c r="A189" s="38"/>
      <c r="B189" s="39"/>
      <c r="C189" s="38"/>
      <c r="D189" s="193" t="s">
        <v>155</v>
      </c>
      <c r="E189" s="38"/>
      <c r="F189" s="194" t="s">
        <v>329</v>
      </c>
      <c r="G189" s="38"/>
      <c r="H189" s="38"/>
      <c r="I189" s="119"/>
      <c r="J189" s="38"/>
      <c r="K189" s="38"/>
      <c r="L189" s="39"/>
      <c r="M189" s="195"/>
      <c r="N189" s="196"/>
      <c r="O189" s="72"/>
      <c r="P189" s="72"/>
      <c r="Q189" s="72"/>
      <c r="R189" s="72"/>
      <c r="S189" s="72"/>
      <c r="T189" s="73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9" t="s">
        <v>155</v>
      </c>
      <c r="AU189" s="19" t="s">
        <v>82</v>
      </c>
    </row>
    <row r="190" s="13" customFormat="1">
      <c r="A190" s="13"/>
      <c r="B190" s="197"/>
      <c r="C190" s="13"/>
      <c r="D190" s="193" t="s">
        <v>157</v>
      </c>
      <c r="E190" s="198" t="s">
        <v>3</v>
      </c>
      <c r="F190" s="199" t="s">
        <v>330</v>
      </c>
      <c r="G190" s="13"/>
      <c r="H190" s="200">
        <v>2075</v>
      </c>
      <c r="I190" s="201"/>
      <c r="J190" s="13"/>
      <c r="K190" s="13"/>
      <c r="L190" s="197"/>
      <c r="M190" s="202"/>
      <c r="N190" s="203"/>
      <c r="O190" s="203"/>
      <c r="P190" s="203"/>
      <c r="Q190" s="203"/>
      <c r="R190" s="203"/>
      <c r="S190" s="203"/>
      <c r="T190" s="20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8" t="s">
        <v>157</v>
      </c>
      <c r="AU190" s="198" t="s">
        <v>82</v>
      </c>
      <c r="AV190" s="13" t="s">
        <v>82</v>
      </c>
      <c r="AW190" s="13" t="s">
        <v>33</v>
      </c>
      <c r="AX190" s="13" t="s">
        <v>72</v>
      </c>
      <c r="AY190" s="198" t="s">
        <v>146</v>
      </c>
    </row>
    <row r="191" s="13" customFormat="1">
      <c r="A191" s="13"/>
      <c r="B191" s="197"/>
      <c r="C191" s="13"/>
      <c r="D191" s="193" t="s">
        <v>157</v>
      </c>
      <c r="E191" s="198" t="s">
        <v>3</v>
      </c>
      <c r="F191" s="199" t="s">
        <v>158</v>
      </c>
      <c r="G191" s="13"/>
      <c r="H191" s="200">
        <v>190</v>
      </c>
      <c r="I191" s="201"/>
      <c r="J191" s="13"/>
      <c r="K191" s="13"/>
      <c r="L191" s="197"/>
      <c r="M191" s="202"/>
      <c r="N191" s="203"/>
      <c r="O191" s="203"/>
      <c r="P191" s="203"/>
      <c r="Q191" s="203"/>
      <c r="R191" s="203"/>
      <c r="S191" s="203"/>
      <c r="T191" s="20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8" t="s">
        <v>157</v>
      </c>
      <c r="AU191" s="198" t="s">
        <v>82</v>
      </c>
      <c r="AV191" s="13" t="s">
        <v>82</v>
      </c>
      <c r="AW191" s="13" t="s">
        <v>33</v>
      </c>
      <c r="AX191" s="13" t="s">
        <v>72</v>
      </c>
      <c r="AY191" s="198" t="s">
        <v>146</v>
      </c>
    </row>
    <row r="192" s="14" customFormat="1">
      <c r="A192" s="14"/>
      <c r="B192" s="205"/>
      <c r="C192" s="14"/>
      <c r="D192" s="193" t="s">
        <v>157</v>
      </c>
      <c r="E192" s="206" t="s">
        <v>3</v>
      </c>
      <c r="F192" s="207" t="s">
        <v>189</v>
      </c>
      <c r="G192" s="14"/>
      <c r="H192" s="208">
        <v>2265</v>
      </c>
      <c r="I192" s="209"/>
      <c r="J192" s="14"/>
      <c r="K192" s="14"/>
      <c r="L192" s="205"/>
      <c r="M192" s="210"/>
      <c r="N192" s="211"/>
      <c r="O192" s="211"/>
      <c r="P192" s="211"/>
      <c r="Q192" s="211"/>
      <c r="R192" s="211"/>
      <c r="S192" s="211"/>
      <c r="T192" s="21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06" t="s">
        <v>157</v>
      </c>
      <c r="AU192" s="206" t="s">
        <v>82</v>
      </c>
      <c r="AV192" s="14" t="s">
        <v>153</v>
      </c>
      <c r="AW192" s="14" t="s">
        <v>33</v>
      </c>
      <c r="AX192" s="14" t="s">
        <v>80</v>
      </c>
      <c r="AY192" s="206" t="s">
        <v>146</v>
      </c>
    </row>
    <row r="193" s="2" customFormat="1" ht="33" customHeight="1">
      <c r="A193" s="38"/>
      <c r="B193" s="179"/>
      <c r="C193" s="180" t="s">
        <v>331</v>
      </c>
      <c r="D193" s="180" t="s">
        <v>148</v>
      </c>
      <c r="E193" s="181" t="s">
        <v>332</v>
      </c>
      <c r="F193" s="182" t="s">
        <v>333</v>
      </c>
      <c r="G193" s="183" t="s">
        <v>151</v>
      </c>
      <c r="H193" s="184">
        <v>330</v>
      </c>
      <c r="I193" s="185"/>
      <c r="J193" s="186">
        <f>ROUND(I193*H193,2)</f>
        <v>0</v>
      </c>
      <c r="K193" s="182" t="s">
        <v>152</v>
      </c>
      <c r="L193" s="39"/>
      <c r="M193" s="187" t="s">
        <v>3</v>
      </c>
      <c r="N193" s="188" t="s">
        <v>43</v>
      </c>
      <c r="O193" s="72"/>
      <c r="P193" s="189">
        <f>O193*H193</f>
        <v>0</v>
      </c>
      <c r="Q193" s="189">
        <v>0.23000000000000001</v>
      </c>
      <c r="R193" s="189">
        <f>Q193*H193</f>
        <v>75.900000000000006</v>
      </c>
      <c r="S193" s="189">
        <v>0</v>
      </c>
      <c r="T193" s="19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191" t="s">
        <v>153</v>
      </c>
      <c r="AT193" s="191" t="s">
        <v>148</v>
      </c>
      <c r="AU193" s="191" t="s">
        <v>82</v>
      </c>
      <c r="AY193" s="19" t="s">
        <v>146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19" t="s">
        <v>80</v>
      </c>
      <c r="BK193" s="192">
        <f>ROUND(I193*H193,2)</f>
        <v>0</v>
      </c>
      <c r="BL193" s="19" t="s">
        <v>153</v>
      </c>
      <c r="BM193" s="191" t="s">
        <v>334</v>
      </c>
    </row>
    <row r="194" s="2" customFormat="1">
      <c r="A194" s="38"/>
      <c r="B194" s="39"/>
      <c r="C194" s="38"/>
      <c r="D194" s="193" t="s">
        <v>155</v>
      </c>
      <c r="E194" s="38"/>
      <c r="F194" s="194" t="s">
        <v>335</v>
      </c>
      <c r="G194" s="38"/>
      <c r="H194" s="38"/>
      <c r="I194" s="119"/>
      <c r="J194" s="38"/>
      <c r="K194" s="38"/>
      <c r="L194" s="39"/>
      <c r="M194" s="195"/>
      <c r="N194" s="196"/>
      <c r="O194" s="72"/>
      <c r="P194" s="72"/>
      <c r="Q194" s="72"/>
      <c r="R194" s="72"/>
      <c r="S194" s="72"/>
      <c r="T194" s="73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9" t="s">
        <v>155</v>
      </c>
      <c r="AU194" s="19" t="s">
        <v>82</v>
      </c>
    </row>
    <row r="195" s="13" customFormat="1">
      <c r="A195" s="13"/>
      <c r="B195" s="197"/>
      <c r="C195" s="13"/>
      <c r="D195" s="193" t="s">
        <v>157</v>
      </c>
      <c r="E195" s="198" t="s">
        <v>3</v>
      </c>
      <c r="F195" s="199" t="s">
        <v>336</v>
      </c>
      <c r="G195" s="13"/>
      <c r="H195" s="200">
        <v>330</v>
      </c>
      <c r="I195" s="201"/>
      <c r="J195" s="13"/>
      <c r="K195" s="13"/>
      <c r="L195" s="197"/>
      <c r="M195" s="202"/>
      <c r="N195" s="203"/>
      <c r="O195" s="203"/>
      <c r="P195" s="203"/>
      <c r="Q195" s="203"/>
      <c r="R195" s="203"/>
      <c r="S195" s="203"/>
      <c r="T195" s="20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8" t="s">
        <v>157</v>
      </c>
      <c r="AU195" s="198" t="s">
        <v>82</v>
      </c>
      <c r="AV195" s="13" t="s">
        <v>82</v>
      </c>
      <c r="AW195" s="13" t="s">
        <v>33</v>
      </c>
      <c r="AX195" s="13" t="s">
        <v>80</v>
      </c>
      <c r="AY195" s="198" t="s">
        <v>146</v>
      </c>
    </row>
    <row r="196" s="2" customFormat="1" ht="21.75" customHeight="1">
      <c r="A196" s="38"/>
      <c r="B196" s="179"/>
      <c r="C196" s="180" t="s">
        <v>337</v>
      </c>
      <c r="D196" s="180" t="s">
        <v>148</v>
      </c>
      <c r="E196" s="181" t="s">
        <v>338</v>
      </c>
      <c r="F196" s="182" t="s">
        <v>339</v>
      </c>
      <c r="G196" s="183" t="s">
        <v>151</v>
      </c>
      <c r="H196" s="184">
        <v>2075</v>
      </c>
      <c r="I196" s="185"/>
      <c r="J196" s="186">
        <f>ROUND(I196*H196,2)</f>
        <v>0</v>
      </c>
      <c r="K196" s="182" t="s">
        <v>152</v>
      </c>
      <c r="L196" s="39"/>
      <c r="M196" s="187" t="s">
        <v>3</v>
      </c>
      <c r="N196" s="188" t="s">
        <v>43</v>
      </c>
      <c r="O196" s="72"/>
      <c r="P196" s="189">
        <f>O196*H196</f>
        <v>0</v>
      </c>
      <c r="Q196" s="189">
        <v>0.0060099999999999997</v>
      </c>
      <c r="R196" s="189">
        <f>Q196*H196</f>
        <v>12.470749999999999</v>
      </c>
      <c r="S196" s="189">
        <v>0</v>
      </c>
      <c r="T196" s="19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191" t="s">
        <v>153</v>
      </c>
      <c r="AT196" s="191" t="s">
        <v>148</v>
      </c>
      <c r="AU196" s="191" t="s">
        <v>82</v>
      </c>
      <c r="AY196" s="19" t="s">
        <v>146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19" t="s">
        <v>80</v>
      </c>
      <c r="BK196" s="192">
        <f>ROUND(I196*H196,2)</f>
        <v>0</v>
      </c>
      <c r="BL196" s="19" t="s">
        <v>153</v>
      </c>
      <c r="BM196" s="191" t="s">
        <v>340</v>
      </c>
    </row>
    <row r="197" s="13" customFormat="1">
      <c r="A197" s="13"/>
      <c r="B197" s="197"/>
      <c r="C197" s="13"/>
      <c r="D197" s="193" t="s">
        <v>157</v>
      </c>
      <c r="E197" s="198" t="s">
        <v>3</v>
      </c>
      <c r="F197" s="199" t="s">
        <v>341</v>
      </c>
      <c r="G197" s="13"/>
      <c r="H197" s="200">
        <v>2075</v>
      </c>
      <c r="I197" s="201"/>
      <c r="J197" s="13"/>
      <c r="K197" s="13"/>
      <c r="L197" s="197"/>
      <c r="M197" s="202"/>
      <c r="N197" s="203"/>
      <c r="O197" s="203"/>
      <c r="P197" s="203"/>
      <c r="Q197" s="203"/>
      <c r="R197" s="203"/>
      <c r="S197" s="203"/>
      <c r="T197" s="20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8" t="s">
        <v>157</v>
      </c>
      <c r="AU197" s="198" t="s">
        <v>82</v>
      </c>
      <c r="AV197" s="13" t="s">
        <v>82</v>
      </c>
      <c r="AW197" s="13" t="s">
        <v>33</v>
      </c>
      <c r="AX197" s="13" t="s">
        <v>80</v>
      </c>
      <c r="AY197" s="198" t="s">
        <v>146</v>
      </c>
    </row>
    <row r="198" s="2" customFormat="1" ht="21.75" customHeight="1">
      <c r="A198" s="38"/>
      <c r="B198" s="179"/>
      <c r="C198" s="180" t="s">
        <v>342</v>
      </c>
      <c r="D198" s="180" t="s">
        <v>148</v>
      </c>
      <c r="E198" s="181" t="s">
        <v>343</v>
      </c>
      <c r="F198" s="182" t="s">
        <v>344</v>
      </c>
      <c r="G198" s="183" t="s">
        <v>151</v>
      </c>
      <c r="H198" s="184">
        <v>2075</v>
      </c>
      <c r="I198" s="185"/>
      <c r="J198" s="186">
        <f>ROUND(I198*H198,2)</f>
        <v>0</v>
      </c>
      <c r="K198" s="182" t="s">
        <v>152</v>
      </c>
      <c r="L198" s="39"/>
      <c r="M198" s="187" t="s">
        <v>3</v>
      </c>
      <c r="N198" s="188" t="s">
        <v>43</v>
      </c>
      <c r="O198" s="72"/>
      <c r="P198" s="189">
        <f>O198*H198</f>
        <v>0</v>
      </c>
      <c r="Q198" s="189">
        <v>0</v>
      </c>
      <c r="R198" s="189">
        <f>Q198*H198</f>
        <v>0</v>
      </c>
      <c r="S198" s="189">
        <v>0</v>
      </c>
      <c r="T198" s="19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191" t="s">
        <v>153</v>
      </c>
      <c r="AT198" s="191" t="s">
        <v>148</v>
      </c>
      <c r="AU198" s="191" t="s">
        <v>82</v>
      </c>
      <c r="AY198" s="19" t="s">
        <v>146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19" t="s">
        <v>80</v>
      </c>
      <c r="BK198" s="192">
        <f>ROUND(I198*H198,2)</f>
        <v>0</v>
      </c>
      <c r="BL198" s="19" t="s">
        <v>153</v>
      </c>
      <c r="BM198" s="191" t="s">
        <v>345</v>
      </c>
    </row>
    <row r="199" s="13" customFormat="1">
      <c r="A199" s="13"/>
      <c r="B199" s="197"/>
      <c r="C199" s="13"/>
      <c r="D199" s="193" t="s">
        <v>157</v>
      </c>
      <c r="E199" s="198" t="s">
        <v>3</v>
      </c>
      <c r="F199" s="199" t="s">
        <v>346</v>
      </c>
      <c r="G199" s="13"/>
      <c r="H199" s="200">
        <v>2075</v>
      </c>
      <c r="I199" s="201"/>
      <c r="J199" s="13"/>
      <c r="K199" s="13"/>
      <c r="L199" s="197"/>
      <c r="M199" s="202"/>
      <c r="N199" s="203"/>
      <c r="O199" s="203"/>
      <c r="P199" s="203"/>
      <c r="Q199" s="203"/>
      <c r="R199" s="203"/>
      <c r="S199" s="203"/>
      <c r="T199" s="20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8" t="s">
        <v>157</v>
      </c>
      <c r="AU199" s="198" t="s">
        <v>82</v>
      </c>
      <c r="AV199" s="13" t="s">
        <v>82</v>
      </c>
      <c r="AW199" s="13" t="s">
        <v>33</v>
      </c>
      <c r="AX199" s="13" t="s">
        <v>80</v>
      </c>
      <c r="AY199" s="198" t="s">
        <v>146</v>
      </c>
    </row>
    <row r="200" s="2" customFormat="1" ht="33" customHeight="1">
      <c r="A200" s="38"/>
      <c r="B200" s="179"/>
      <c r="C200" s="180" t="s">
        <v>347</v>
      </c>
      <c r="D200" s="180" t="s">
        <v>148</v>
      </c>
      <c r="E200" s="181" t="s">
        <v>348</v>
      </c>
      <c r="F200" s="182" t="s">
        <v>349</v>
      </c>
      <c r="G200" s="183" t="s">
        <v>151</v>
      </c>
      <c r="H200" s="184">
        <v>2075</v>
      </c>
      <c r="I200" s="185"/>
      <c r="J200" s="186">
        <f>ROUND(I200*H200,2)</f>
        <v>0</v>
      </c>
      <c r="K200" s="182" t="s">
        <v>152</v>
      </c>
      <c r="L200" s="39"/>
      <c r="M200" s="187" t="s">
        <v>3</v>
      </c>
      <c r="N200" s="188" t="s">
        <v>43</v>
      </c>
      <c r="O200" s="72"/>
      <c r="P200" s="189">
        <f>O200*H200</f>
        <v>0</v>
      </c>
      <c r="Q200" s="189">
        <v>0</v>
      </c>
      <c r="R200" s="189">
        <f>Q200*H200</f>
        <v>0</v>
      </c>
      <c r="S200" s="189">
        <v>0</v>
      </c>
      <c r="T200" s="19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191" t="s">
        <v>153</v>
      </c>
      <c r="AT200" s="191" t="s">
        <v>148</v>
      </c>
      <c r="AU200" s="191" t="s">
        <v>82</v>
      </c>
      <c r="AY200" s="19" t="s">
        <v>146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19" t="s">
        <v>80</v>
      </c>
      <c r="BK200" s="192">
        <f>ROUND(I200*H200,2)</f>
        <v>0</v>
      </c>
      <c r="BL200" s="19" t="s">
        <v>153</v>
      </c>
      <c r="BM200" s="191" t="s">
        <v>350</v>
      </c>
    </row>
    <row r="201" s="2" customFormat="1">
      <c r="A201" s="38"/>
      <c r="B201" s="39"/>
      <c r="C201" s="38"/>
      <c r="D201" s="193" t="s">
        <v>155</v>
      </c>
      <c r="E201" s="38"/>
      <c r="F201" s="194" t="s">
        <v>351</v>
      </c>
      <c r="G201" s="38"/>
      <c r="H201" s="38"/>
      <c r="I201" s="119"/>
      <c r="J201" s="38"/>
      <c r="K201" s="38"/>
      <c r="L201" s="39"/>
      <c r="M201" s="195"/>
      <c r="N201" s="196"/>
      <c r="O201" s="72"/>
      <c r="P201" s="72"/>
      <c r="Q201" s="72"/>
      <c r="R201" s="72"/>
      <c r="S201" s="72"/>
      <c r="T201" s="73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9" t="s">
        <v>155</v>
      </c>
      <c r="AU201" s="19" t="s">
        <v>82</v>
      </c>
    </row>
    <row r="202" s="13" customFormat="1">
      <c r="A202" s="13"/>
      <c r="B202" s="197"/>
      <c r="C202" s="13"/>
      <c r="D202" s="193" t="s">
        <v>157</v>
      </c>
      <c r="E202" s="198" t="s">
        <v>3</v>
      </c>
      <c r="F202" s="199" t="s">
        <v>180</v>
      </c>
      <c r="G202" s="13"/>
      <c r="H202" s="200">
        <v>2075</v>
      </c>
      <c r="I202" s="201"/>
      <c r="J202" s="13"/>
      <c r="K202" s="13"/>
      <c r="L202" s="197"/>
      <c r="M202" s="202"/>
      <c r="N202" s="203"/>
      <c r="O202" s="203"/>
      <c r="P202" s="203"/>
      <c r="Q202" s="203"/>
      <c r="R202" s="203"/>
      <c r="S202" s="203"/>
      <c r="T202" s="20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8" t="s">
        <v>157</v>
      </c>
      <c r="AU202" s="198" t="s">
        <v>82</v>
      </c>
      <c r="AV202" s="13" t="s">
        <v>82</v>
      </c>
      <c r="AW202" s="13" t="s">
        <v>33</v>
      </c>
      <c r="AX202" s="13" t="s">
        <v>80</v>
      </c>
      <c r="AY202" s="198" t="s">
        <v>146</v>
      </c>
    </row>
    <row r="203" s="2" customFormat="1" ht="33" customHeight="1">
      <c r="A203" s="38"/>
      <c r="B203" s="179"/>
      <c r="C203" s="180" t="s">
        <v>352</v>
      </c>
      <c r="D203" s="180" t="s">
        <v>148</v>
      </c>
      <c r="E203" s="181" t="s">
        <v>353</v>
      </c>
      <c r="F203" s="182" t="s">
        <v>354</v>
      </c>
      <c r="G203" s="183" t="s">
        <v>151</v>
      </c>
      <c r="H203" s="184">
        <v>2075</v>
      </c>
      <c r="I203" s="185"/>
      <c r="J203" s="186">
        <f>ROUND(I203*H203,2)</f>
        <v>0</v>
      </c>
      <c r="K203" s="182" t="s">
        <v>152</v>
      </c>
      <c r="L203" s="39"/>
      <c r="M203" s="187" t="s">
        <v>3</v>
      </c>
      <c r="N203" s="188" t="s">
        <v>43</v>
      </c>
      <c r="O203" s="72"/>
      <c r="P203" s="189">
        <f>O203*H203</f>
        <v>0</v>
      </c>
      <c r="Q203" s="189">
        <v>0</v>
      </c>
      <c r="R203" s="189">
        <f>Q203*H203</f>
        <v>0</v>
      </c>
      <c r="S203" s="189">
        <v>0</v>
      </c>
      <c r="T203" s="19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191" t="s">
        <v>153</v>
      </c>
      <c r="AT203" s="191" t="s">
        <v>148</v>
      </c>
      <c r="AU203" s="191" t="s">
        <v>82</v>
      </c>
      <c r="AY203" s="19" t="s">
        <v>146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19" t="s">
        <v>80</v>
      </c>
      <c r="BK203" s="192">
        <f>ROUND(I203*H203,2)</f>
        <v>0</v>
      </c>
      <c r="BL203" s="19" t="s">
        <v>153</v>
      </c>
      <c r="BM203" s="191" t="s">
        <v>355</v>
      </c>
    </row>
    <row r="204" s="2" customFormat="1">
      <c r="A204" s="38"/>
      <c r="B204" s="39"/>
      <c r="C204" s="38"/>
      <c r="D204" s="193" t="s">
        <v>155</v>
      </c>
      <c r="E204" s="38"/>
      <c r="F204" s="194" t="s">
        <v>356</v>
      </c>
      <c r="G204" s="38"/>
      <c r="H204" s="38"/>
      <c r="I204" s="119"/>
      <c r="J204" s="38"/>
      <c r="K204" s="38"/>
      <c r="L204" s="39"/>
      <c r="M204" s="195"/>
      <c r="N204" s="196"/>
      <c r="O204" s="72"/>
      <c r="P204" s="72"/>
      <c r="Q204" s="72"/>
      <c r="R204" s="72"/>
      <c r="S204" s="72"/>
      <c r="T204" s="73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9" t="s">
        <v>155</v>
      </c>
      <c r="AU204" s="19" t="s">
        <v>82</v>
      </c>
    </row>
    <row r="205" s="13" customFormat="1">
      <c r="A205" s="13"/>
      <c r="B205" s="197"/>
      <c r="C205" s="13"/>
      <c r="D205" s="193" t="s">
        <v>157</v>
      </c>
      <c r="E205" s="198" t="s">
        <v>3</v>
      </c>
      <c r="F205" s="199" t="s">
        <v>180</v>
      </c>
      <c r="G205" s="13"/>
      <c r="H205" s="200">
        <v>2075</v>
      </c>
      <c r="I205" s="201"/>
      <c r="J205" s="13"/>
      <c r="K205" s="13"/>
      <c r="L205" s="197"/>
      <c r="M205" s="202"/>
      <c r="N205" s="203"/>
      <c r="O205" s="203"/>
      <c r="P205" s="203"/>
      <c r="Q205" s="203"/>
      <c r="R205" s="203"/>
      <c r="S205" s="203"/>
      <c r="T205" s="20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98" t="s">
        <v>157</v>
      </c>
      <c r="AU205" s="198" t="s">
        <v>82</v>
      </c>
      <c r="AV205" s="13" t="s">
        <v>82</v>
      </c>
      <c r="AW205" s="13" t="s">
        <v>33</v>
      </c>
      <c r="AX205" s="13" t="s">
        <v>80</v>
      </c>
      <c r="AY205" s="198" t="s">
        <v>146</v>
      </c>
    </row>
    <row r="206" s="2" customFormat="1" ht="66.75" customHeight="1">
      <c r="A206" s="38"/>
      <c r="B206" s="179"/>
      <c r="C206" s="180" t="s">
        <v>357</v>
      </c>
      <c r="D206" s="180" t="s">
        <v>148</v>
      </c>
      <c r="E206" s="181" t="s">
        <v>358</v>
      </c>
      <c r="F206" s="182" t="s">
        <v>359</v>
      </c>
      <c r="G206" s="183" t="s">
        <v>151</v>
      </c>
      <c r="H206" s="184">
        <v>190</v>
      </c>
      <c r="I206" s="185"/>
      <c r="J206" s="186">
        <f>ROUND(I206*H206,2)</f>
        <v>0</v>
      </c>
      <c r="K206" s="182" t="s">
        <v>152</v>
      </c>
      <c r="L206" s="39"/>
      <c r="M206" s="187" t="s">
        <v>3</v>
      </c>
      <c r="N206" s="188" t="s">
        <v>43</v>
      </c>
      <c r="O206" s="72"/>
      <c r="P206" s="189">
        <f>O206*H206</f>
        <v>0</v>
      </c>
      <c r="Q206" s="189">
        <v>0.10362</v>
      </c>
      <c r="R206" s="189">
        <f>Q206*H206</f>
        <v>19.687799999999999</v>
      </c>
      <c r="S206" s="189">
        <v>0</v>
      </c>
      <c r="T206" s="19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191" t="s">
        <v>153</v>
      </c>
      <c r="AT206" s="191" t="s">
        <v>148</v>
      </c>
      <c r="AU206" s="191" t="s">
        <v>82</v>
      </c>
      <c r="AY206" s="19" t="s">
        <v>146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9" t="s">
        <v>80</v>
      </c>
      <c r="BK206" s="192">
        <f>ROUND(I206*H206,2)</f>
        <v>0</v>
      </c>
      <c r="BL206" s="19" t="s">
        <v>153</v>
      </c>
      <c r="BM206" s="191" t="s">
        <v>360</v>
      </c>
    </row>
    <row r="207" s="2" customFormat="1">
      <c r="A207" s="38"/>
      <c r="B207" s="39"/>
      <c r="C207" s="38"/>
      <c r="D207" s="193" t="s">
        <v>155</v>
      </c>
      <c r="E207" s="38"/>
      <c r="F207" s="194" t="s">
        <v>361</v>
      </c>
      <c r="G207" s="38"/>
      <c r="H207" s="38"/>
      <c r="I207" s="119"/>
      <c r="J207" s="38"/>
      <c r="K207" s="38"/>
      <c r="L207" s="39"/>
      <c r="M207" s="195"/>
      <c r="N207" s="196"/>
      <c r="O207" s="72"/>
      <c r="P207" s="72"/>
      <c r="Q207" s="72"/>
      <c r="R207" s="72"/>
      <c r="S207" s="72"/>
      <c r="T207" s="73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9" t="s">
        <v>155</v>
      </c>
      <c r="AU207" s="19" t="s">
        <v>82</v>
      </c>
    </row>
    <row r="208" s="13" customFormat="1">
      <c r="A208" s="13"/>
      <c r="B208" s="197"/>
      <c r="C208" s="13"/>
      <c r="D208" s="193" t="s">
        <v>157</v>
      </c>
      <c r="E208" s="198" t="s">
        <v>3</v>
      </c>
      <c r="F208" s="199" t="s">
        <v>158</v>
      </c>
      <c r="G208" s="13"/>
      <c r="H208" s="200">
        <v>190</v>
      </c>
      <c r="I208" s="201"/>
      <c r="J208" s="13"/>
      <c r="K208" s="13"/>
      <c r="L208" s="197"/>
      <c r="M208" s="202"/>
      <c r="N208" s="203"/>
      <c r="O208" s="203"/>
      <c r="P208" s="203"/>
      <c r="Q208" s="203"/>
      <c r="R208" s="203"/>
      <c r="S208" s="203"/>
      <c r="T208" s="20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8" t="s">
        <v>157</v>
      </c>
      <c r="AU208" s="198" t="s">
        <v>82</v>
      </c>
      <c r="AV208" s="13" t="s">
        <v>82</v>
      </c>
      <c r="AW208" s="13" t="s">
        <v>33</v>
      </c>
      <c r="AX208" s="13" t="s">
        <v>80</v>
      </c>
      <c r="AY208" s="198" t="s">
        <v>146</v>
      </c>
    </row>
    <row r="209" s="2" customFormat="1" ht="16.5" customHeight="1">
      <c r="A209" s="38"/>
      <c r="B209" s="179"/>
      <c r="C209" s="220" t="s">
        <v>362</v>
      </c>
      <c r="D209" s="220" t="s">
        <v>260</v>
      </c>
      <c r="E209" s="221" t="s">
        <v>363</v>
      </c>
      <c r="F209" s="222" t="s">
        <v>364</v>
      </c>
      <c r="G209" s="223" t="s">
        <v>151</v>
      </c>
      <c r="H209" s="224">
        <v>193.80000000000001</v>
      </c>
      <c r="I209" s="225"/>
      <c r="J209" s="226">
        <f>ROUND(I209*H209,2)</f>
        <v>0</v>
      </c>
      <c r="K209" s="222" t="s">
        <v>152</v>
      </c>
      <c r="L209" s="227"/>
      <c r="M209" s="228" t="s">
        <v>3</v>
      </c>
      <c r="N209" s="229" t="s">
        <v>43</v>
      </c>
      <c r="O209" s="72"/>
      <c r="P209" s="189">
        <f>O209*H209</f>
        <v>0</v>
      </c>
      <c r="Q209" s="189">
        <v>0.152</v>
      </c>
      <c r="R209" s="189">
        <f>Q209*H209</f>
        <v>29.457599999999999</v>
      </c>
      <c r="S209" s="189">
        <v>0</v>
      </c>
      <c r="T209" s="19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191" t="s">
        <v>190</v>
      </c>
      <c r="AT209" s="191" t="s">
        <v>260</v>
      </c>
      <c r="AU209" s="191" t="s">
        <v>82</v>
      </c>
      <c r="AY209" s="19" t="s">
        <v>146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9" t="s">
        <v>80</v>
      </c>
      <c r="BK209" s="192">
        <f>ROUND(I209*H209,2)</f>
        <v>0</v>
      </c>
      <c r="BL209" s="19" t="s">
        <v>153</v>
      </c>
      <c r="BM209" s="191" t="s">
        <v>365</v>
      </c>
    </row>
    <row r="210" s="13" customFormat="1">
      <c r="A210" s="13"/>
      <c r="B210" s="197"/>
      <c r="C210" s="13"/>
      <c r="D210" s="193" t="s">
        <v>157</v>
      </c>
      <c r="E210" s="13"/>
      <c r="F210" s="199" t="s">
        <v>366</v>
      </c>
      <c r="G210" s="13"/>
      <c r="H210" s="200">
        <v>193.80000000000001</v>
      </c>
      <c r="I210" s="201"/>
      <c r="J210" s="13"/>
      <c r="K210" s="13"/>
      <c r="L210" s="197"/>
      <c r="M210" s="202"/>
      <c r="N210" s="203"/>
      <c r="O210" s="203"/>
      <c r="P210" s="203"/>
      <c r="Q210" s="203"/>
      <c r="R210" s="203"/>
      <c r="S210" s="203"/>
      <c r="T210" s="20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8" t="s">
        <v>157</v>
      </c>
      <c r="AU210" s="198" t="s">
        <v>82</v>
      </c>
      <c r="AV210" s="13" t="s">
        <v>82</v>
      </c>
      <c r="AW210" s="13" t="s">
        <v>4</v>
      </c>
      <c r="AX210" s="13" t="s">
        <v>80</v>
      </c>
      <c r="AY210" s="198" t="s">
        <v>146</v>
      </c>
    </row>
    <row r="211" s="12" customFormat="1" ht="22.8" customHeight="1">
      <c r="A211" s="12"/>
      <c r="B211" s="166"/>
      <c r="C211" s="12"/>
      <c r="D211" s="167" t="s">
        <v>71</v>
      </c>
      <c r="E211" s="177" t="s">
        <v>190</v>
      </c>
      <c r="F211" s="177" t="s">
        <v>367</v>
      </c>
      <c r="G211" s="12"/>
      <c r="H211" s="12"/>
      <c r="I211" s="169"/>
      <c r="J211" s="178">
        <f>BK211</f>
        <v>0</v>
      </c>
      <c r="K211" s="12"/>
      <c r="L211" s="166"/>
      <c r="M211" s="171"/>
      <c r="N211" s="172"/>
      <c r="O211" s="172"/>
      <c r="P211" s="173">
        <f>SUM(P212:P246)</f>
        <v>0</v>
      </c>
      <c r="Q211" s="172"/>
      <c r="R211" s="173">
        <f>SUM(R212:R246)</f>
        <v>27.431504999999998</v>
      </c>
      <c r="S211" s="172"/>
      <c r="T211" s="174">
        <f>SUM(T212:T246)</f>
        <v>1.256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167" t="s">
        <v>80</v>
      </c>
      <c r="AT211" s="175" t="s">
        <v>71</v>
      </c>
      <c r="AU211" s="175" t="s">
        <v>80</v>
      </c>
      <c r="AY211" s="167" t="s">
        <v>146</v>
      </c>
      <c r="BK211" s="176">
        <f>SUM(BK212:BK246)</f>
        <v>0</v>
      </c>
    </row>
    <row r="212" s="2" customFormat="1" ht="21.75" customHeight="1">
      <c r="A212" s="38"/>
      <c r="B212" s="179"/>
      <c r="C212" s="180" t="s">
        <v>368</v>
      </c>
      <c r="D212" s="180" t="s">
        <v>148</v>
      </c>
      <c r="E212" s="181" t="s">
        <v>369</v>
      </c>
      <c r="F212" s="182" t="s">
        <v>370</v>
      </c>
      <c r="G212" s="183" t="s">
        <v>89</v>
      </c>
      <c r="H212" s="184">
        <v>10</v>
      </c>
      <c r="I212" s="185"/>
      <c r="J212" s="186">
        <f>ROUND(I212*H212,2)</f>
        <v>0</v>
      </c>
      <c r="K212" s="182" t="s">
        <v>152</v>
      </c>
      <c r="L212" s="39"/>
      <c r="M212" s="187" t="s">
        <v>3</v>
      </c>
      <c r="N212" s="188" t="s">
        <v>43</v>
      </c>
      <c r="O212" s="72"/>
      <c r="P212" s="189">
        <f>O212*H212</f>
        <v>0</v>
      </c>
      <c r="Q212" s="189">
        <v>1.0000000000000001E-05</v>
      </c>
      <c r="R212" s="189">
        <f>Q212*H212</f>
        <v>0.00010000000000000001</v>
      </c>
      <c r="S212" s="189">
        <v>0</v>
      </c>
      <c r="T212" s="19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191" t="s">
        <v>153</v>
      </c>
      <c r="AT212" s="191" t="s">
        <v>148</v>
      </c>
      <c r="AU212" s="191" t="s">
        <v>82</v>
      </c>
      <c r="AY212" s="19" t="s">
        <v>146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9" t="s">
        <v>80</v>
      </c>
      <c r="BK212" s="192">
        <f>ROUND(I212*H212,2)</f>
        <v>0</v>
      </c>
      <c r="BL212" s="19" t="s">
        <v>153</v>
      </c>
      <c r="BM212" s="191" t="s">
        <v>371</v>
      </c>
    </row>
    <row r="213" s="2" customFormat="1">
      <c r="A213" s="38"/>
      <c r="B213" s="39"/>
      <c r="C213" s="38"/>
      <c r="D213" s="193" t="s">
        <v>155</v>
      </c>
      <c r="E213" s="38"/>
      <c r="F213" s="194" t="s">
        <v>372</v>
      </c>
      <c r="G213" s="38"/>
      <c r="H213" s="38"/>
      <c r="I213" s="119"/>
      <c r="J213" s="38"/>
      <c r="K213" s="38"/>
      <c r="L213" s="39"/>
      <c r="M213" s="195"/>
      <c r="N213" s="196"/>
      <c r="O213" s="72"/>
      <c r="P213" s="72"/>
      <c r="Q213" s="72"/>
      <c r="R213" s="72"/>
      <c r="S213" s="72"/>
      <c r="T213" s="73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9" t="s">
        <v>155</v>
      </c>
      <c r="AU213" s="19" t="s">
        <v>82</v>
      </c>
    </row>
    <row r="214" s="13" customFormat="1">
      <c r="A214" s="13"/>
      <c r="B214" s="197"/>
      <c r="C214" s="13"/>
      <c r="D214" s="193" t="s">
        <v>157</v>
      </c>
      <c r="E214" s="198" t="s">
        <v>3</v>
      </c>
      <c r="F214" s="199" t="s">
        <v>373</v>
      </c>
      <c r="G214" s="13"/>
      <c r="H214" s="200">
        <v>10</v>
      </c>
      <c r="I214" s="201"/>
      <c r="J214" s="13"/>
      <c r="K214" s="13"/>
      <c r="L214" s="197"/>
      <c r="M214" s="202"/>
      <c r="N214" s="203"/>
      <c r="O214" s="203"/>
      <c r="P214" s="203"/>
      <c r="Q214" s="203"/>
      <c r="R214" s="203"/>
      <c r="S214" s="203"/>
      <c r="T214" s="20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8" t="s">
        <v>157</v>
      </c>
      <c r="AU214" s="198" t="s">
        <v>82</v>
      </c>
      <c r="AV214" s="13" t="s">
        <v>82</v>
      </c>
      <c r="AW214" s="13" t="s">
        <v>33</v>
      </c>
      <c r="AX214" s="13" t="s">
        <v>80</v>
      </c>
      <c r="AY214" s="198" t="s">
        <v>146</v>
      </c>
    </row>
    <row r="215" s="2" customFormat="1" ht="21.75" customHeight="1">
      <c r="A215" s="38"/>
      <c r="B215" s="179"/>
      <c r="C215" s="220" t="s">
        <v>117</v>
      </c>
      <c r="D215" s="220" t="s">
        <v>260</v>
      </c>
      <c r="E215" s="221" t="s">
        <v>374</v>
      </c>
      <c r="F215" s="222" t="s">
        <v>375</v>
      </c>
      <c r="G215" s="223" t="s">
        <v>89</v>
      </c>
      <c r="H215" s="224">
        <v>10.15</v>
      </c>
      <c r="I215" s="225"/>
      <c r="J215" s="226">
        <f>ROUND(I215*H215,2)</f>
        <v>0</v>
      </c>
      <c r="K215" s="222" t="s">
        <v>152</v>
      </c>
      <c r="L215" s="227"/>
      <c r="M215" s="228" t="s">
        <v>3</v>
      </c>
      <c r="N215" s="229" t="s">
        <v>43</v>
      </c>
      <c r="O215" s="72"/>
      <c r="P215" s="189">
        <f>O215*H215</f>
        <v>0</v>
      </c>
      <c r="Q215" s="189">
        <v>0.0027000000000000001</v>
      </c>
      <c r="R215" s="189">
        <f>Q215*H215</f>
        <v>0.027405000000000002</v>
      </c>
      <c r="S215" s="189">
        <v>0</v>
      </c>
      <c r="T215" s="19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191" t="s">
        <v>190</v>
      </c>
      <c r="AT215" s="191" t="s">
        <v>260</v>
      </c>
      <c r="AU215" s="191" t="s">
        <v>82</v>
      </c>
      <c r="AY215" s="19" t="s">
        <v>146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19" t="s">
        <v>80</v>
      </c>
      <c r="BK215" s="192">
        <f>ROUND(I215*H215,2)</f>
        <v>0</v>
      </c>
      <c r="BL215" s="19" t="s">
        <v>153</v>
      </c>
      <c r="BM215" s="191" t="s">
        <v>376</v>
      </c>
    </row>
    <row r="216" s="13" customFormat="1">
      <c r="A216" s="13"/>
      <c r="B216" s="197"/>
      <c r="C216" s="13"/>
      <c r="D216" s="193" t="s">
        <v>157</v>
      </c>
      <c r="E216" s="13"/>
      <c r="F216" s="199" t="s">
        <v>377</v>
      </c>
      <c r="G216" s="13"/>
      <c r="H216" s="200">
        <v>10.15</v>
      </c>
      <c r="I216" s="201"/>
      <c r="J216" s="13"/>
      <c r="K216" s="13"/>
      <c r="L216" s="197"/>
      <c r="M216" s="202"/>
      <c r="N216" s="203"/>
      <c r="O216" s="203"/>
      <c r="P216" s="203"/>
      <c r="Q216" s="203"/>
      <c r="R216" s="203"/>
      <c r="S216" s="203"/>
      <c r="T216" s="20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8" t="s">
        <v>157</v>
      </c>
      <c r="AU216" s="198" t="s">
        <v>82</v>
      </c>
      <c r="AV216" s="13" t="s">
        <v>82</v>
      </c>
      <c r="AW216" s="13" t="s">
        <v>4</v>
      </c>
      <c r="AX216" s="13" t="s">
        <v>80</v>
      </c>
      <c r="AY216" s="198" t="s">
        <v>146</v>
      </c>
    </row>
    <row r="217" s="2" customFormat="1" ht="33" customHeight="1">
      <c r="A217" s="38"/>
      <c r="B217" s="179"/>
      <c r="C217" s="180" t="s">
        <v>378</v>
      </c>
      <c r="D217" s="180" t="s">
        <v>148</v>
      </c>
      <c r="E217" s="181" t="s">
        <v>379</v>
      </c>
      <c r="F217" s="182" t="s">
        <v>380</v>
      </c>
      <c r="G217" s="183" t="s">
        <v>89</v>
      </c>
      <c r="H217" s="184">
        <v>30</v>
      </c>
      <c r="I217" s="185"/>
      <c r="J217" s="186">
        <f>ROUND(I217*H217,2)</f>
        <v>0</v>
      </c>
      <c r="K217" s="182" t="s">
        <v>152</v>
      </c>
      <c r="L217" s="39"/>
      <c r="M217" s="187" t="s">
        <v>3</v>
      </c>
      <c r="N217" s="188" t="s">
        <v>43</v>
      </c>
      <c r="O217" s="72"/>
      <c r="P217" s="189">
        <f>O217*H217</f>
        <v>0</v>
      </c>
      <c r="Q217" s="189">
        <v>0.0044000000000000003</v>
      </c>
      <c r="R217" s="189">
        <f>Q217*H217</f>
        <v>0.13200000000000001</v>
      </c>
      <c r="S217" s="189">
        <v>0</v>
      </c>
      <c r="T217" s="19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191" t="s">
        <v>153</v>
      </c>
      <c r="AT217" s="191" t="s">
        <v>148</v>
      </c>
      <c r="AU217" s="191" t="s">
        <v>82</v>
      </c>
      <c r="AY217" s="19" t="s">
        <v>146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9" t="s">
        <v>80</v>
      </c>
      <c r="BK217" s="192">
        <f>ROUND(I217*H217,2)</f>
        <v>0</v>
      </c>
      <c r="BL217" s="19" t="s">
        <v>153</v>
      </c>
      <c r="BM217" s="191" t="s">
        <v>381</v>
      </c>
    </row>
    <row r="218" s="2" customFormat="1">
      <c r="A218" s="38"/>
      <c r="B218" s="39"/>
      <c r="C218" s="38"/>
      <c r="D218" s="193" t="s">
        <v>155</v>
      </c>
      <c r="E218" s="38"/>
      <c r="F218" s="194" t="s">
        <v>382</v>
      </c>
      <c r="G218" s="38"/>
      <c r="H218" s="38"/>
      <c r="I218" s="119"/>
      <c r="J218" s="38"/>
      <c r="K218" s="38"/>
      <c r="L218" s="39"/>
      <c r="M218" s="195"/>
      <c r="N218" s="196"/>
      <c r="O218" s="72"/>
      <c r="P218" s="72"/>
      <c r="Q218" s="72"/>
      <c r="R218" s="72"/>
      <c r="S218" s="72"/>
      <c r="T218" s="73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9" t="s">
        <v>155</v>
      </c>
      <c r="AU218" s="19" t="s">
        <v>82</v>
      </c>
    </row>
    <row r="219" s="13" customFormat="1">
      <c r="A219" s="13"/>
      <c r="B219" s="197"/>
      <c r="C219" s="13"/>
      <c r="D219" s="193" t="s">
        <v>157</v>
      </c>
      <c r="E219" s="198" t="s">
        <v>3</v>
      </c>
      <c r="F219" s="199" t="s">
        <v>383</v>
      </c>
      <c r="G219" s="13"/>
      <c r="H219" s="200">
        <v>30</v>
      </c>
      <c r="I219" s="201"/>
      <c r="J219" s="13"/>
      <c r="K219" s="13"/>
      <c r="L219" s="197"/>
      <c r="M219" s="202"/>
      <c r="N219" s="203"/>
      <c r="O219" s="203"/>
      <c r="P219" s="203"/>
      <c r="Q219" s="203"/>
      <c r="R219" s="203"/>
      <c r="S219" s="203"/>
      <c r="T219" s="20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8" t="s">
        <v>157</v>
      </c>
      <c r="AU219" s="198" t="s">
        <v>82</v>
      </c>
      <c r="AV219" s="13" t="s">
        <v>82</v>
      </c>
      <c r="AW219" s="13" t="s">
        <v>33</v>
      </c>
      <c r="AX219" s="13" t="s">
        <v>72</v>
      </c>
      <c r="AY219" s="198" t="s">
        <v>146</v>
      </c>
    </row>
    <row r="220" s="14" customFormat="1">
      <c r="A220" s="14"/>
      <c r="B220" s="205"/>
      <c r="C220" s="14"/>
      <c r="D220" s="193" t="s">
        <v>157</v>
      </c>
      <c r="E220" s="206" t="s">
        <v>102</v>
      </c>
      <c r="F220" s="207" t="s">
        <v>189</v>
      </c>
      <c r="G220" s="14"/>
      <c r="H220" s="208">
        <v>30</v>
      </c>
      <c r="I220" s="209"/>
      <c r="J220" s="14"/>
      <c r="K220" s="14"/>
      <c r="L220" s="205"/>
      <c r="M220" s="210"/>
      <c r="N220" s="211"/>
      <c r="O220" s="211"/>
      <c r="P220" s="211"/>
      <c r="Q220" s="211"/>
      <c r="R220" s="211"/>
      <c r="S220" s="211"/>
      <c r="T220" s="21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06" t="s">
        <v>157</v>
      </c>
      <c r="AU220" s="206" t="s">
        <v>82</v>
      </c>
      <c r="AV220" s="14" t="s">
        <v>153</v>
      </c>
      <c r="AW220" s="14" t="s">
        <v>33</v>
      </c>
      <c r="AX220" s="14" t="s">
        <v>80</v>
      </c>
      <c r="AY220" s="206" t="s">
        <v>146</v>
      </c>
    </row>
    <row r="221" s="2" customFormat="1" ht="21.75" customHeight="1">
      <c r="A221" s="38"/>
      <c r="B221" s="179"/>
      <c r="C221" s="180" t="s">
        <v>384</v>
      </c>
      <c r="D221" s="180" t="s">
        <v>148</v>
      </c>
      <c r="E221" s="181" t="s">
        <v>385</v>
      </c>
      <c r="F221" s="182" t="s">
        <v>386</v>
      </c>
      <c r="G221" s="183" t="s">
        <v>100</v>
      </c>
      <c r="H221" s="184">
        <v>0.59999999999999998</v>
      </c>
      <c r="I221" s="185"/>
      <c r="J221" s="186">
        <f>ROUND(I221*H221,2)</f>
        <v>0</v>
      </c>
      <c r="K221" s="182" t="s">
        <v>152</v>
      </c>
      <c r="L221" s="39"/>
      <c r="M221" s="187" t="s">
        <v>3</v>
      </c>
      <c r="N221" s="188" t="s">
        <v>43</v>
      </c>
      <c r="O221" s="72"/>
      <c r="P221" s="189">
        <f>O221*H221</f>
        <v>0</v>
      </c>
      <c r="Q221" s="189">
        <v>0</v>
      </c>
      <c r="R221" s="189">
        <f>Q221*H221</f>
        <v>0</v>
      </c>
      <c r="S221" s="189">
        <v>1.76</v>
      </c>
      <c r="T221" s="190">
        <f>S221*H221</f>
        <v>1.0560000000000001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191" t="s">
        <v>153</v>
      </c>
      <c r="AT221" s="191" t="s">
        <v>148</v>
      </c>
      <c r="AU221" s="191" t="s">
        <v>82</v>
      </c>
      <c r="AY221" s="19" t="s">
        <v>146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19" t="s">
        <v>80</v>
      </c>
      <c r="BK221" s="192">
        <f>ROUND(I221*H221,2)</f>
        <v>0</v>
      </c>
      <c r="BL221" s="19" t="s">
        <v>153</v>
      </c>
      <c r="BM221" s="191" t="s">
        <v>387</v>
      </c>
    </row>
    <row r="222" s="2" customFormat="1">
      <c r="A222" s="38"/>
      <c r="B222" s="39"/>
      <c r="C222" s="38"/>
      <c r="D222" s="193" t="s">
        <v>155</v>
      </c>
      <c r="E222" s="38"/>
      <c r="F222" s="194" t="s">
        <v>388</v>
      </c>
      <c r="G222" s="38"/>
      <c r="H222" s="38"/>
      <c r="I222" s="119"/>
      <c r="J222" s="38"/>
      <c r="K222" s="38"/>
      <c r="L222" s="39"/>
      <c r="M222" s="195"/>
      <c r="N222" s="196"/>
      <c r="O222" s="72"/>
      <c r="P222" s="72"/>
      <c r="Q222" s="72"/>
      <c r="R222" s="72"/>
      <c r="S222" s="72"/>
      <c r="T222" s="73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9" t="s">
        <v>155</v>
      </c>
      <c r="AU222" s="19" t="s">
        <v>82</v>
      </c>
    </row>
    <row r="223" s="13" customFormat="1">
      <c r="A223" s="13"/>
      <c r="B223" s="197"/>
      <c r="C223" s="13"/>
      <c r="D223" s="193" t="s">
        <v>157</v>
      </c>
      <c r="E223" s="198" t="s">
        <v>3</v>
      </c>
      <c r="F223" s="199" t="s">
        <v>389</v>
      </c>
      <c r="G223" s="13"/>
      <c r="H223" s="200">
        <v>0.59999999999999998</v>
      </c>
      <c r="I223" s="201"/>
      <c r="J223" s="13"/>
      <c r="K223" s="13"/>
      <c r="L223" s="197"/>
      <c r="M223" s="202"/>
      <c r="N223" s="203"/>
      <c r="O223" s="203"/>
      <c r="P223" s="203"/>
      <c r="Q223" s="203"/>
      <c r="R223" s="203"/>
      <c r="S223" s="203"/>
      <c r="T223" s="20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8" t="s">
        <v>157</v>
      </c>
      <c r="AU223" s="198" t="s">
        <v>82</v>
      </c>
      <c r="AV223" s="13" t="s">
        <v>82</v>
      </c>
      <c r="AW223" s="13" t="s">
        <v>33</v>
      </c>
      <c r="AX223" s="13" t="s">
        <v>80</v>
      </c>
      <c r="AY223" s="198" t="s">
        <v>146</v>
      </c>
    </row>
    <row r="224" s="2" customFormat="1" ht="21.75" customHeight="1">
      <c r="A224" s="38"/>
      <c r="B224" s="179"/>
      <c r="C224" s="180" t="s">
        <v>93</v>
      </c>
      <c r="D224" s="180" t="s">
        <v>148</v>
      </c>
      <c r="E224" s="181" t="s">
        <v>390</v>
      </c>
      <c r="F224" s="182" t="s">
        <v>391</v>
      </c>
      <c r="G224" s="183" t="s">
        <v>392</v>
      </c>
      <c r="H224" s="184">
        <v>10</v>
      </c>
      <c r="I224" s="185"/>
      <c r="J224" s="186">
        <f>ROUND(I224*H224,2)</f>
        <v>0</v>
      </c>
      <c r="K224" s="182" t="s">
        <v>152</v>
      </c>
      <c r="L224" s="39"/>
      <c r="M224" s="187" t="s">
        <v>3</v>
      </c>
      <c r="N224" s="188" t="s">
        <v>43</v>
      </c>
      <c r="O224" s="72"/>
      <c r="P224" s="189">
        <f>O224*H224</f>
        <v>0</v>
      </c>
      <c r="Q224" s="189">
        <v>0.14494000000000001</v>
      </c>
      <c r="R224" s="189">
        <f>Q224*H224</f>
        <v>1.4494000000000002</v>
      </c>
      <c r="S224" s="189">
        <v>0</v>
      </c>
      <c r="T224" s="19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191" t="s">
        <v>153</v>
      </c>
      <c r="AT224" s="191" t="s">
        <v>148</v>
      </c>
      <c r="AU224" s="191" t="s">
        <v>82</v>
      </c>
      <c r="AY224" s="19" t="s">
        <v>146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19" t="s">
        <v>80</v>
      </c>
      <c r="BK224" s="192">
        <f>ROUND(I224*H224,2)</f>
        <v>0</v>
      </c>
      <c r="BL224" s="19" t="s">
        <v>153</v>
      </c>
      <c r="BM224" s="191" t="s">
        <v>393</v>
      </c>
    </row>
    <row r="225" s="2" customFormat="1">
      <c r="A225" s="38"/>
      <c r="B225" s="39"/>
      <c r="C225" s="38"/>
      <c r="D225" s="193" t="s">
        <v>155</v>
      </c>
      <c r="E225" s="38"/>
      <c r="F225" s="194" t="s">
        <v>394</v>
      </c>
      <c r="G225" s="38"/>
      <c r="H225" s="38"/>
      <c r="I225" s="119"/>
      <c r="J225" s="38"/>
      <c r="K225" s="38"/>
      <c r="L225" s="39"/>
      <c r="M225" s="195"/>
      <c r="N225" s="196"/>
      <c r="O225" s="72"/>
      <c r="P225" s="72"/>
      <c r="Q225" s="72"/>
      <c r="R225" s="72"/>
      <c r="S225" s="72"/>
      <c r="T225" s="73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9" t="s">
        <v>155</v>
      </c>
      <c r="AU225" s="19" t="s">
        <v>82</v>
      </c>
    </row>
    <row r="226" s="2" customFormat="1" ht="21.75" customHeight="1">
      <c r="A226" s="38"/>
      <c r="B226" s="179"/>
      <c r="C226" s="220" t="s">
        <v>395</v>
      </c>
      <c r="D226" s="220" t="s">
        <v>260</v>
      </c>
      <c r="E226" s="221" t="s">
        <v>396</v>
      </c>
      <c r="F226" s="222" t="s">
        <v>397</v>
      </c>
      <c r="G226" s="223" t="s">
        <v>392</v>
      </c>
      <c r="H226" s="224">
        <v>10</v>
      </c>
      <c r="I226" s="225"/>
      <c r="J226" s="226">
        <f>ROUND(I226*H226,2)</f>
        <v>0</v>
      </c>
      <c r="K226" s="222" t="s">
        <v>152</v>
      </c>
      <c r="L226" s="227"/>
      <c r="M226" s="228" t="s">
        <v>3</v>
      </c>
      <c r="N226" s="229" t="s">
        <v>43</v>
      </c>
      <c r="O226" s="72"/>
      <c r="P226" s="189">
        <f>O226*H226</f>
        <v>0</v>
      </c>
      <c r="Q226" s="189">
        <v>0.097000000000000003</v>
      </c>
      <c r="R226" s="189">
        <f>Q226*H226</f>
        <v>0.96999999999999997</v>
      </c>
      <c r="S226" s="189">
        <v>0</v>
      </c>
      <c r="T226" s="19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191" t="s">
        <v>190</v>
      </c>
      <c r="AT226" s="191" t="s">
        <v>260</v>
      </c>
      <c r="AU226" s="191" t="s">
        <v>82</v>
      </c>
      <c r="AY226" s="19" t="s">
        <v>146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9" t="s">
        <v>80</v>
      </c>
      <c r="BK226" s="192">
        <f>ROUND(I226*H226,2)</f>
        <v>0</v>
      </c>
      <c r="BL226" s="19" t="s">
        <v>153</v>
      </c>
      <c r="BM226" s="191" t="s">
        <v>398</v>
      </c>
    </row>
    <row r="227" s="2" customFormat="1" ht="16.5" customHeight="1">
      <c r="A227" s="38"/>
      <c r="B227" s="179"/>
      <c r="C227" s="220" t="s">
        <v>399</v>
      </c>
      <c r="D227" s="220" t="s">
        <v>260</v>
      </c>
      <c r="E227" s="221" t="s">
        <v>400</v>
      </c>
      <c r="F227" s="222" t="s">
        <v>401</v>
      </c>
      <c r="G227" s="223" t="s">
        <v>392</v>
      </c>
      <c r="H227" s="224">
        <v>10</v>
      </c>
      <c r="I227" s="225"/>
      <c r="J227" s="226">
        <f>ROUND(I227*H227,2)</f>
        <v>0</v>
      </c>
      <c r="K227" s="222" t="s">
        <v>152</v>
      </c>
      <c r="L227" s="227"/>
      <c r="M227" s="228" t="s">
        <v>3</v>
      </c>
      <c r="N227" s="229" t="s">
        <v>43</v>
      </c>
      <c r="O227" s="72"/>
      <c r="P227" s="189">
        <f>O227*H227</f>
        <v>0</v>
      </c>
      <c r="Q227" s="189">
        <v>0.111</v>
      </c>
      <c r="R227" s="189">
        <f>Q227*H227</f>
        <v>1.1100000000000001</v>
      </c>
      <c r="S227" s="189">
        <v>0</v>
      </c>
      <c r="T227" s="19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191" t="s">
        <v>190</v>
      </c>
      <c r="AT227" s="191" t="s">
        <v>260</v>
      </c>
      <c r="AU227" s="191" t="s">
        <v>82</v>
      </c>
      <c r="AY227" s="19" t="s">
        <v>146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19" t="s">
        <v>80</v>
      </c>
      <c r="BK227" s="192">
        <f>ROUND(I227*H227,2)</f>
        <v>0</v>
      </c>
      <c r="BL227" s="19" t="s">
        <v>153</v>
      </c>
      <c r="BM227" s="191" t="s">
        <v>402</v>
      </c>
    </row>
    <row r="228" s="2" customFormat="1" ht="21.75" customHeight="1">
      <c r="A228" s="38"/>
      <c r="B228" s="179"/>
      <c r="C228" s="220" t="s">
        <v>403</v>
      </c>
      <c r="D228" s="220" t="s">
        <v>260</v>
      </c>
      <c r="E228" s="221" t="s">
        <v>404</v>
      </c>
      <c r="F228" s="222" t="s">
        <v>405</v>
      </c>
      <c r="G228" s="223" t="s">
        <v>392</v>
      </c>
      <c r="H228" s="224">
        <v>10</v>
      </c>
      <c r="I228" s="225"/>
      <c r="J228" s="226">
        <f>ROUND(I228*H228,2)</f>
        <v>0</v>
      </c>
      <c r="K228" s="222" t="s">
        <v>152</v>
      </c>
      <c r="L228" s="227"/>
      <c r="M228" s="228" t="s">
        <v>3</v>
      </c>
      <c r="N228" s="229" t="s">
        <v>43</v>
      </c>
      <c r="O228" s="72"/>
      <c r="P228" s="189">
        <f>O228*H228</f>
        <v>0</v>
      </c>
      <c r="Q228" s="189">
        <v>0.040000000000000001</v>
      </c>
      <c r="R228" s="189">
        <f>Q228*H228</f>
        <v>0.40000000000000002</v>
      </c>
      <c r="S228" s="189">
        <v>0</v>
      </c>
      <c r="T228" s="19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191" t="s">
        <v>190</v>
      </c>
      <c r="AT228" s="191" t="s">
        <v>260</v>
      </c>
      <c r="AU228" s="191" t="s">
        <v>82</v>
      </c>
      <c r="AY228" s="19" t="s">
        <v>146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19" t="s">
        <v>80</v>
      </c>
      <c r="BK228" s="192">
        <f>ROUND(I228*H228,2)</f>
        <v>0</v>
      </c>
      <c r="BL228" s="19" t="s">
        <v>153</v>
      </c>
      <c r="BM228" s="191" t="s">
        <v>406</v>
      </c>
    </row>
    <row r="229" s="2" customFormat="1" ht="21.75" customHeight="1">
      <c r="A229" s="38"/>
      <c r="B229" s="179"/>
      <c r="C229" s="220" t="s">
        <v>407</v>
      </c>
      <c r="D229" s="220" t="s">
        <v>260</v>
      </c>
      <c r="E229" s="221" t="s">
        <v>408</v>
      </c>
      <c r="F229" s="222" t="s">
        <v>409</v>
      </c>
      <c r="G229" s="223" t="s">
        <v>392</v>
      </c>
      <c r="H229" s="224">
        <v>10</v>
      </c>
      <c r="I229" s="225"/>
      <c r="J229" s="226">
        <f>ROUND(I229*H229,2)</f>
        <v>0</v>
      </c>
      <c r="K229" s="222" t="s">
        <v>152</v>
      </c>
      <c r="L229" s="227"/>
      <c r="M229" s="228" t="s">
        <v>3</v>
      </c>
      <c r="N229" s="229" t="s">
        <v>43</v>
      </c>
      <c r="O229" s="72"/>
      <c r="P229" s="189">
        <f>O229*H229</f>
        <v>0</v>
      </c>
      <c r="Q229" s="189">
        <v>0.027</v>
      </c>
      <c r="R229" s="189">
        <f>Q229*H229</f>
        <v>0.27000000000000002</v>
      </c>
      <c r="S229" s="189">
        <v>0</v>
      </c>
      <c r="T229" s="19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191" t="s">
        <v>190</v>
      </c>
      <c r="AT229" s="191" t="s">
        <v>260</v>
      </c>
      <c r="AU229" s="191" t="s">
        <v>82</v>
      </c>
      <c r="AY229" s="19" t="s">
        <v>146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9" t="s">
        <v>80</v>
      </c>
      <c r="BK229" s="192">
        <f>ROUND(I229*H229,2)</f>
        <v>0</v>
      </c>
      <c r="BL229" s="19" t="s">
        <v>153</v>
      </c>
      <c r="BM229" s="191" t="s">
        <v>410</v>
      </c>
    </row>
    <row r="230" s="2" customFormat="1" ht="21.75" customHeight="1">
      <c r="A230" s="38"/>
      <c r="B230" s="179"/>
      <c r="C230" s="180" t="s">
        <v>411</v>
      </c>
      <c r="D230" s="180" t="s">
        <v>148</v>
      </c>
      <c r="E230" s="181" t="s">
        <v>412</v>
      </c>
      <c r="F230" s="182" t="s">
        <v>413</v>
      </c>
      <c r="G230" s="183" t="s">
        <v>392</v>
      </c>
      <c r="H230" s="184">
        <v>10</v>
      </c>
      <c r="I230" s="185"/>
      <c r="J230" s="186">
        <f>ROUND(I230*H230,2)</f>
        <v>0</v>
      </c>
      <c r="K230" s="182" t="s">
        <v>152</v>
      </c>
      <c r="L230" s="39"/>
      <c r="M230" s="187" t="s">
        <v>3</v>
      </c>
      <c r="N230" s="188" t="s">
        <v>43</v>
      </c>
      <c r="O230" s="72"/>
      <c r="P230" s="189">
        <f>O230*H230</f>
        <v>0</v>
      </c>
      <c r="Q230" s="189">
        <v>0.21734000000000001</v>
      </c>
      <c r="R230" s="189">
        <f>Q230*H230</f>
        <v>2.1734</v>
      </c>
      <c r="S230" s="189">
        <v>0</v>
      </c>
      <c r="T230" s="19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191" t="s">
        <v>153</v>
      </c>
      <c r="AT230" s="191" t="s">
        <v>148</v>
      </c>
      <c r="AU230" s="191" t="s">
        <v>82</v>
      </c>
      <c r="AY230" s="19" t="s">
        <v>146</v>
      </c>
      <c r="BE230" s="192">
        <f>IF(N230="základní",J230,0)</f>
        <v>0</v>
      </c>
      <c r="BF230" s="192">
        <f>IF(N230="snížená",J230,0)</f>
        <v>0</v>
      </c>
      <c r="BG230" s="192">
        <f>IF(N230="zákl. přenesená",J230,0)</f>
        <v>0</v>
      </c>
      <c r="BH230" s="192">
        <f>IF(N230="sníž. přenesená",J230,0)</f>
        <v>0</v>
      </c>
      <c r="BI230" s="192">
        <f>IF(N230="nulová",J230,0)</f>
        <v>0</v>
      </c>
      <c r="BJ230" s="19" t="s">
        <v>80</v>
      </c>
      <c r="BK230" s="192">
        <f>ROUND(I230*H230,2)</f>
        <v>0</v>
      </c>
      <c r="BL230" s="19" t="s">
        <v>153</v>
      </c>
      <c r="BM230" s="191" t="s">
        <v>414</v>
      </c>
    </row>
    <row r="231" s="2" customFormat="1">
      <c r="A231" s="38"/>
      <c r="B231" s="39"/>
      <c r="C231" s="38"/>
      <c r="D231" s="193" t="s">
        <v>155</v>
      </c>
      <c r="E231" s="38"/>
      <c r="F231" s="194" t="s">
        <v>415</v>
      </c>
      <c r="G231" s="38"/>
      <c r="H231" s="38"/>
      <c r="I231" s="119"/>
      <c r="J231" s="38"/>
      <c r="K231" s="38"/>
      <c r="L231" s="39"/>
      <c r="M231" s="195"/>
      <c r="N231" s="196"/>
      <c r="O231" s="72"/>
      <c r="P231" s="72"/>
      <c r="Q231" s="72"/>
      <c r="R231" s="72"/>
      <c r="S231" s="72"/>
      <c r="T231" s="73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9" t="s">
        <v>155</v>
      </c>
      <c r="AU231" s="19" t="s">
        <v>82</v>
      </c>
    </row>
    <row r="232" s="2" customFormat="1" ht="21.75" customHeight="1">
      <c r="A232" s="38"/>
      <c r="B232" s="179"/>
      <c r="C232" s="220" t="s">
        <v>416</v>
      </c>
      <c r="D232" s="220" t="s">
        <v>260</v>
      </c>
      <c r="E232" s="221" t="s">
        <v>417</v>
      </c>
      <c r="F232" s="222" t="s">
        <v>418</v>
      </c>
      <c r="G232" s="223" t="s">
        <v>392</v>
      </c>
      <c r="H232" s="224">
        <v>10</v>
      </c>
      <c r="I232" s="225"/>
      <c r="J232" s="226">
        <f>ROUND(I232*H232,2)</f>
        <v>0</v>
      </c>
      <c r="K232" s="222" t="s">
        <v>152</v>
      </c>
      <c r="L232" s="227"/>
      <c r="M232" s="228" t="s">
        <v>3</v>
      </c>
      <c r="N232" s="229" t="s">
        <v>43</v>
      </c>
      <c r="O232" s="72"/>
      <c r="P232" s="189">
        <f>O232*H232</f>
        <v>0</v>
      </c>
      <c r="Q232" s="189">
        <v>0.095799999999999996</v>
      </c>
      <c r="R232" s="189">
        <f>Q232*H232</f>
        <v>0.95799999999999996</v>
      </c>
      <c r="S232" s="189">
        <v>0</v>
      </c>
      <c r="T232" s="19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191" t="s">
        <v>190</v>
      </c>
      <c r="AT232" s="191" t="s">
        <v>260</v>
      </c>
      <c r="AU232" s="191" t="s">
        <v>82</v>
      </c>
      <c r="AY232" s="19" t="s">
        <v>146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19" t="s">
        <v>80</v>
      </c>
      <c r="BK232" s="192">
        <f>ROUND(I232*H232,2)</f>
        <v>0</v>
      </c>
      <c r="BL232" s="19" t="s">
        <v>153</v>
      </c>
      <c r="BM232" s="191" t="s">
        <v>419</v>
      </c>
    </row>
    <row r="233" s="2" customFormat="1" ht="21.75" customHeight="1">
      <c r="A233" s="38"/>
      <c r="B233" s="179"/>
      <c r="C233" s="220" t="s">
        <v>420</v>
      </c>
      <c r="D233" s="220" t="s">
        <v>260</v>
      </c>
      <c r="E233" s="221" t="s">
        <v>421</v>
      </c>
      <c r="F233" s="222" t="s">
        <v>422</v>
      </c>
      <c r="G233" s="223" t="s">
        <v>392</v>
      </c>
      <c r="H233" s="224">
        <v>10</v>
      </c>
      <c r="I233" s="225"/>
      <c r="J233" s="226">
        <f>ROUND(I233*H233,2)</f>
        <v>0</v>
      </c>
      <c r="K233" s="222" t="s">
        <v>152</v>
      </c>
      <c r="L233" s="227"/>
      <c r="M233" s="228" t="s">
        <v>3</v>
      </c>
      <c r="N233" s="229" t="s">
        <v>43</v>
      </c>
      <c r="O233" s="72"/>
      <c r="P233" s="189">
        <f>O233*H233</f>
        <v>0</v>
      </c>
      <c r="Q233" s="189">
        <v>0.0060000000000000001</v>
      </c>
      <c r="R233" s="189">
        <f>Q233*H233</f>
        <v>0.059999999999999998</v>
      </c>
      <c r="S233" s="189">
        <v>0</v>
      </c>
      <c r="T233" s="19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191" t="s">
        <v>190</v>
      </c>
      <c r="AT233" s="191" t="s">
        <v>260</v>
      </c>
      <c r="AU233" s="191" t="s">
        <v>82</v>
      </c>
      <c r="AY233" s="19" t="s">
        <v>146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19" t="s">
        <v>80</v>
      </c>
      <c r="BK233" s="192">
        <f>ROUND(I233*H233,2)</f>
        <v>0</v>
      </c>
      <c r="BL233" s="19" t="s">
        <v>153</v>
      </c>
      <c r="BM233" s="191" t="s">
        <v>423</v>
      </c>
    </row>
    <row r="234" s="2" customFormat="1" ht="21.75" customHeight="1">
      <c r="A234" s="38"/>
      <c r="B234" s="179"/>
      <c r="C234" s="180" t="s">
        <v>424</v>
      </c>
      <c r="D234" s="180" t="s">
        <v>148</v>
      </c>
      <c r="E234" s="181" t="s">
        <v>425</v>
      </c>
      <c r="F234" s="182" t="s">
        <v>426</v>
      </c>
      <c r="G234" s="183" t="s">
        <v>392</v>
      </c>
      <c r="H234" s="184">
        <v>1</v>
      </c>
      <c r="I234" s="185"/>
      <c r="J234" s="186">
        <f>ROUND(I234*H234,2)</f>
        <v>0</v>
      </c>
      <c r="K234" s="182" t="s">
        <v>152</v>
      </c>
      <c r="L234" s="39"/>
      <c r="M234" s="187" t="s">
        <v>3</v>
      </c>
      <c r="N234" s="188" t="s">
        <v>43</v>
      </c>
      <c r="O234" s="72"/>
      <c r="P234" s="189">
        <f>O234*H234</f>
        <v>0</v>
      </c>
      <c r="Q234" s="189">
        <v>0</v>
      </c>
      <c r="R234" s="189">
        <f>Q234*H234</f>
        <v>0</v>
      </c>
      <c r="S234" s="189">
        <v>0.20000000000000001</v>
      </c>
      <c r="T234" s="190">
        <f>S234*H234</f>
        <v>0.20000000000000001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191" t="s">
        <v>153</v>
      </c>
      <c r="AT234" s="191" t="s">
        <v>148</v>
      </c>
      <c r="AU234" s="191" t="s">
        <v>82</v>
      </c>
      <c r="AY234" s="19" t="s">
        <v>146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19" t="s">
        <v>80</v>
      </c>
      <c r="BK234" s="192">
        <f>ROUND(I234*H234,2)</f>
        <v>0</v>
      </c>
      <c r="BL234" s="19" t="s">
        <v>153</v>
      </c>
      <c r="BM234" s="191" t="s">
        <v>427</v>
      </c>
    </row>
    <row r="235" s="2" customFormat="1" ht="21.75" customHeight="1">
      <c r="A235" s="38"/>
      <c r="B235" s="179"/>
      <c r="C235" s="180" t="s">
        <v>428</v>
      </c>
      <c r="D235" s="180" t="s">
        <v>148</v>
      </c>
      <c r="E235" s="181" t="s">
        <v>429</v>
      </c>
      <c r="F235" s="182" t="s">
        <v>430</v>
      </c>
      <c r="G235" s="183" t="s">
        <v>392</v>
      </c>
      <c r="H235" s="184">
        <v>5</v>
      </c>
      <c r="I235" s="185"/>
      <c r="J235" s="186">
        <f>ROUND(I235*H235,2)</f>
        <v>0</v>
      </c>
      <c r="K235" s="182" t="s">
        <v>152</v>
      </c>
      <c r="L235" s="39"/>
      <c r="M235" s="187" t="s">
        <v>3</v>
      </c>
      <c r="N235" s="188" t="s">
        <v>43</v>
      </c>
      <c r="O235" s="72"/>
      <c r="P235" s="189">
        <f>O235*H235</f>
        <v>0</v>
      </c>
      <c r="Q235" s="189">
        <v>0.42368</v>
      </c>
      <c r="R235" s="189">
        <f>Q235*H235</f>
        <v>2.1183999999999998</v>
      </c>
      <c r="S235" s="189">
        <v>0</v>
      </c>
      <c r="T235" s="19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191" t="s">
        <v>153</v>
      </c>
      <c r="AT235" s="191" t="s">
        <v>148</v>
      </c>
      <c r="AU235" s="191" t="s">
        <v>82</v>
      </c>
      <c r="AY235" s="19" t="s">
        <v>146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19" t="s">
        <v>80</v>
      </c>
      <c r="BK235" s="192">
        <f>ROUND(I235*H235,2)</f>
        <v>0</v>
      </c>
      <c r="BL235" s="19" t="s">
        <v>153</v>
      </c>
      <c r="BM235" s="191" t="s">
        <v>431</v>
      </c>
    </row>
    <row r="236" s="2" customFormat="1">
      <c r="A236" s="38"/>
      <c r="B236" s="39"/>
      <c r="C236" s="38"/>
      <c r="D236" s="193" t="s">
        <v>155</v>
      </c>
      <c r="E236" s="38"/>
      <c r="F236" s="194" t="s">
        <v>432</v>
      </c>
      <c r="G236" s="38"/>
      <c r="H236" s="38"/>
      <c r="I236" s="119"/>
      <c r="J236" s="38"/>
      <c r="K236" s="38"/>
      <c r="L236" s="39"/>
      <c r="M236" s="195"/>
      <c r="N236" s="196"/>
      <c r="O236" s="72"/>
      <c r="P236" s="72"/>
      <c r="Q236" s="72"/>
      <c r="R236" s="72"/>
      <c r="S236" s="72"/>
      <c r="T236" s="73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9" t="s">
        <v>155</v>
      </c>
      <c r="AU236" s="19" t="s">
        <v>82</v>
      </c>
    </row>
    <row r="237" s="13" customFormat="1">
      <c r="A237" s="13"/>
      <c r="B237" s="197"/>
      <c r="C237" s="13"/>
      <c r="D237" s="193" t="s">
        <v>157</v>
      </c>
      <c r="E237" s="198" t="s">
        <v>3</v>
      </c>
      <c r="F237" s="199" t="s">
        <v>433</v>
      </c>
      <c r="G237" s="13"/>
      <c r="H237" s="200">
        <v>5</v>
      </c>
      <c r="I237" s="201"/>
      <c r="J237" s="13"/>
      <c r="K237" s="13"/>
      <c r="L237" s="197"/>
      <c r="M237" s="202"/>
      <c r="N237" s="203"/>
      <c r="O237" s="203"/>
      <c r="P237" s="203"/>
      <c r="Q237" s="203"/>
      <c r="R237" s="203"/>
      <c r="S237" s="203"/>
      <c r="T237" s="20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8" t="s">
        <v>157</v>
      </c>
      <c r="AU237" s="198" t="s">
        <v>82</v>
      </c>
      <c r="AV237" s="13" t="s">
        <v>82</v>
      </c>
      <c r="AW237" s="13" t="s">
        <v>33</v>
      </c>
      <c r="AX237" s="13" t="s">
        <v>80</v>
      </c>
      <c r="AY237" s="198" t="s">
        <v>146</v>
      </c>
    </row>
    <row r="238" s="2" customFormat="1" ht="16.5" customHeight="1">
      <c r="A238" s="38"/>
      <c r="B238" s="179"/>
      <c r="C238" s="180" t="s">
        <v>434</v>
      </c>
      <c r="D238" s="180" t="s">
        <v>148</v>
      </c>
      <c r="E238" s="181" t="s">
        <v>435</v>
      </c>
      <c r="F238" s="182" t="s">
        <v>436</v>
      </c>
      <c r="G238" s="183" t="s">
        <v>392</v>
      </c>
      <c r="H238" s="184">
        <v>5</v>
      </c>
      <c r="I238" s="185"/>
      <c r="J238" s="186">
        <f>ROUND(I238*H238,2)</f>
        <v>0</v>
      </c>
      <c r="K238" s="182" t="s">
        <v>3</v>
      </c>
      <c r="L238" s="39"/>
      <c r="M238" s="187" t="s">
        <v>3</v>
      </c>
      <c r="N238" s="188" t="s">
        <v>43</v>
      </c>
      <c r="O238" s="72"/>
      <c r="P238" s="189">
        <f>O238*H238</f>
        <v>0</v>
      </c>
      <c r="Q238" s="189">
        <v>0.42368</v>
      </c>
      <c r="R238" s="189">
        <f>Q238*H238</f>
        <v>2.1183999999999998</v>
      </c>
      <c r="S238" s="189">
        <v>0</v>
      </c>
      <c r="T238" s="19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191" t="s">
        <v>153</v>
      </c>
      <c r="AT238" s="191" t="s">
        <v>148</v>
      </c>
      <c r="AU238" s="191" t="s">
        <v>82</v>
      </c>
      <c r="AY238" s="19" t="s">
        <v>146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19" t="s">
        <v>80</v>
      </c>
      <c r="BK238" s="192">
        <f>ROUND(I238*H238,2)</f>
        <v>0</v>
      </c>
      <c r="BL238" s="19" t="s">
        <v>153</v>
      </c>
      <c r="BM238" s="191" t="s">
        <v>437</v>
      </c>
    </row>
    <row r="239" s="2" customFormat="1">
      <c r="A239" s="38"/>
      <c r="B239" s="39"/>
      <c r="C239" s="38"/>
      <c r="D239" s="193" t="s">
        <v>155</v>
      </c>
      <c r="E239" s="38"/>
      <c r="F239" s="194" t="s">
        <v>432</v>
      </c>
      <c r="G239" s="38"/>
      <c r="H239" s="38"/>
      <c r="I239" s="119"/>
      <c r="J239" s="38"/>
      <c r="K239" s="38"/>
      <c r="L239" s="39"/>
      <c r="M239" s="195"/>
      <c r="N239" s="196"/>
      <c r="O239" s="72"/>
      <c r="P239" s="72"/>
      <c r="Q239" s="72"/>
      <c r="R239" s="72"/>
      <c r="S239" s="72"/>
      <c r="T239" s="73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9" t="s">
        <v>155</v>
      </c>
      <c r="AU239" s="19" t="s">
        <v>82</v>
      </c>
    </row>
    <row r="240" s="13" customFormat="1">
      <c r="A240" s="13"/>
      <c r="B240" s="197"/>
      <c r="C240" s="13"/>
      <c r="D240" s="193" t="s">
        <v>157</v>
      </c>
      <c r="E240" s="198" t="s">
        <v>3</v>
      </c>
      <c r="F240" s="199" t="s">
        <v>433</v>
      </c>
      <c r="G240" s="13"/>
      <c r="H240" s="200">
        <v>5</v>
      </c>
      <c r="I240" s="201"/>
      <c r="J240" s="13"/>
      <c r="K240" s="13"/>
      <c r="L240" s="197"/>
      <c r="M240" s="202"/>
      <c r="N240" s="203"/>
      <c r="O240" s="203"/>
      <c r="P240" s="203"/>
      <c r="Q240" s="203"/>
      <c r="R240" s="203"/>
      <c r="S240" s="203"/>
      <c r="T240" s="20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8" t="s">
        <v>157</v>
      </c>
      <c r="AU240" s="198" t="s">
        <v>82</v>
      </c>
      <c r="AV240" s="13" t="s">
        <v>82</v>
      </c>
      <c r="AW240" s="13" t="s">
        <v>33</v>
      </c>
      <c r="AX240" s="13" t="s">
        <v>80</v>
      </c>
      <c r="AY240" s="198" t="s">
        <v>146</v>
      </c>
    </row>
    <row r="241" s="2" customFormat="1" ht="21.75" customHeight="1">
      <c r="A241" s="38"/>
      <c r="B241" s="179"/>
      <c r="C241" s="180" t="s">
        <v>438</v>
      </c>
      <c r="D241" s="180" t="s">
        <v>148</v>
      </c>
      <c r="E241" s="181" t="s">
        <v>439</v>
      </c>
      <c r="F241" s="182" t="s">
        <v>440</v>
      </c>
      <c r="G241" s="183" t="s">
        <v>392</v>
      </c>
      <c r="H241" s="184">
        <v>15</v>
      </c>
      <c r="I241" s="185"/>
      <c r="J241" s="186">
        <f>ROUND(I241*H241,2)</f>
        <v>0</v>
      </c>
      <c r="K241" s="182" t="s">
        <v>152</v>
      </c>
      <c r="L241" s="39"/>
      <c r="M241" s="187" t="s">
        <v>3</v>
      </c>
      <c r="N241" s="188" t="s">
        <v>43</v>
      </c>
      <c r="O241" s="72"/>
      <c r="P241" s="189">
        <f>O241*H241</f>
        <v>0</v>
      </c>
      <c r="Q241" s="189">
        <v>0.42080000000000001</v>
      </c>
      <c r="R241" s="189">
        <f>Q241*H241</f>
        <v>6.3120000000000003</v>
      </c>
      <c r="S241" s="189">
        <v>0</v>
      </c>
      <c r="T241" s="190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191" t="s">
        <v>153</v>
      </c>
      <c r="AT241" s="191" t="s">
        <v>148</v>
      </c>
      <c r="AU241" s="191" t="s">
        <v>82</v>
      </c>
      <c r="AY241" s="19" t="s">
        <v>146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19" t="s">
        <v>80</v>
      </c>
      <c r="BK241" s="192">
        <f>ROUND(I241*H241,2)</f>
        <v>0</v>
      </c>
      <c r="BL241" s="19" t="s">
        <v>153</v>
      </c>
      <c r="BM241" s="191" t="s">
        <v>441</v>
      </c>
    </row>
    <row r="242" s="2" customFormat="1">
      <c r="A242" s="38"/>
      <c r="B242" s="39"/>
      <c r="C242" s="38"/>
      <c r="D242" s="193" t="s">
        <v>155</v>
      </c>
      <c r="E242" s="38"/>
      <c r="F242" s="194" t="s">
        <v>432</v>
      </c>
      <c r="G242" s="38"/>
      <c r="H242" s="38"/>
      <c r="I242" s="119"/>
      <c r="J242" s="38"/>
      <c r="K242" s="38"/>
      <c r="L242" s="39"/>
      <c r="M242" s="195"/>
      <c r="N242" s="196"/>
      <c r="O242" s="72"/>
      <c r="P242" s="72"/>
      <c r="Q242" s="72"/>
      <c r="R242" s="72"/>
      <c r="S242" s="72"/>
      <c r="T242" s="73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9" t="s">
        <v>155</v>
      </c>
      <c r="AU242" s="19" t="s">
        <v>82</v>
      </c>
    </row>
    <row r="243" s="13" customFormat="1">
      <c r="A243" s="13"/>
      <c r="B243" s="197"/>
      <c r="C243" s="13"/>
      <c r="D243" s="193" t="s">
        <v>157</v>
      </c>
      <c r="E243" s="198" t="s">
        <v>3</v>
      </c>
      <c r="F243" s="199" t="s">
        <v>442</v>
      </c>
      <c r="G243" s="13"/>
      <c r="H243" s="200">
        <v>15</v>
      </c>
      <c r="I243" s="201"/>
      <c r="J243" s="13"/>
      <c r="K243" s="13"/>
      <c r="L243" s="197"/>
      <c r="M243" s="202"/>
      <c r="N243" s="203"/>
      <c r="O243" s="203"/>
      <c r="P243" s="203"/>
      <c r="Q243" s="203"/>
      <c r="R243" s="203"/>
      <c r="S243" s="203"/>
      <c r="T243" s="20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8" t="s">
        <v>157</v>
      </c>
      <c r="AU243" s="198" t="s">
        <v>82</v>
      </c>
      <c r="AV243" s="13" t="s">
        <v>82</v>
      </c>
      <c r="AW243" s="13" t="s">
        <v>33</v>
      </c>
      <c r="AX243" s="13" t="s">
        <v>80</v>
      </c>
      <c r="AY243" s="198" t="s">
        <v>146</v>
      </c>
    </row>
    <row r="244" s="2" customFormat="1" ht="33" customHeight="1">
      <c r="A244" s="38"/>
      <c r="B244" s="179"/>
      <c r="C244" s="180" t="s">
        <v>443</v>
      </c>
      <c r="D244" s="180" t="s">
        <v>148</v>
      </c>
      <c r="E244" s="181" t="s">
        <v>444</v>
      </c>
      <c r="F244" s="182" t="s">
        <v>445</v>
      </c>
      <c r="G244" s="183" t="s">
        <v>392</v>
      </c>
      <c r="H244" s="184">
        <v>30</v>
      </c>
      <c r="I244" s="185"/>
      <c r="J244" s="186">
        <f>ROUND(I244*H244,2)</f>
        <v>0</v>
      </c>
      <c r="K244" s="182" t="s">
        <v>152</v>
      </c>
      <c r="L244" s="39"/>
      <c r="M244" s="187" t="s">
        <v>3</v>
      </c>
      <c r="N244" s="188" t="s">
        <v>43</v>
      </c>
      <c r="O244" s="72"/>
      <c r="P244" s="189">
        <f>O244*H244</f>
        <v>0</v>
      </c>
      <c r="Q244" s="189">
        <v>0.31108000000000002</v>
      </c>
      <c r="R244" s="189">
        <f>Q244*H244</f>
        <v>9.3323999999999998</v>
      </c>
      <c r="S244" s="189">
        <v>0</v>
      </c>
      <c r="T244" s="19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191" t="s">
        <v>153</v>
      </c>
      <c r="AT244" s="191" t="s">
        <v>148</v>
      </c>
      <c r="AU244" s="191" t="s">
        <v>82</v>
      </c>
      <c r="AY244" s="19" t="s">
        <v>146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19" t="s">
        <v>80</v>
      </c>
      <c r="BK244" s="192">
        <f>ROUND(I244*H244,2)</f>
        <v>0</v>
      </c>
      <c r="BL244" s="19" t="s">
        <v>153</v>
      </c>
      <c r="BM244" s="191" t="s">
        <v>446</v>
      </c>
    </row>
    <row r="245" s="2" customFormat="1">
      <c r="A245" s="38"/>
      <c r="B245" s="39"/>
      <c r="C245" s="38"/>
      <c r="D245" s="193" t="s">
        <v>155</v>
      </c>
      <c r="E245" s="38"/>
      <c r="F245" s="194" t="s">
        <v>432</v>
      </c>
      <c r="G245" s="38"/>
      <c r="H245" s="38"/>
      <c r="I245" s="119"/>
      <c r="J245" s="38"/>
      <c r="K245" s="38"/>
      <c r="L245" s="39"/>
      <c r="M245" s="195"/>
      <c r="N245" s="196"/>
      <c r="O245" s="72"/>
      <c r="P245" s="72"/>
      <c r="Q245" s="72"/>
      <c r="R245" s="72"/>
      <c r="S245" s="72"/>
      <c r="T245" s="73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9" t="s">
        <v>155</v>
      </c>
      <c r="AU245" s="19" t="s">
        <v>82</v>
      </c>
    </row>
    <row r="246" s="13" customFormat="1">
      <c r="A246" s="13"/>
      <c r="B246" s="197"/>
      <c r="C246" s="13"/>
      <c r="D246" s="193" t="s">
        <v>157</v>
      </c>
      <c r="E246" s="198" t="s">
        <v>3</v>
      </c>
      <c r="F246" s="199" t="s">
        <v>447</v>
      </c>
      <c r="G246" s="13"/>
      <c r="H246" s="200">
        <v>30</v>
      </c>
      <c r="I246" s="201"/>
      <c r="J246" s="13"/>
      <c r="K246" s="13"/>
      <c r="L246" s="197"/>
      <c r="M246" s="202"/>
      <c r="N246" s="203"/>
      <c r="O246" s="203"/>
      <c r="P246" s="203"/>
      <c r="Q246" s="203"/>
      <c r="R246" s="203"/>
      <c r="S246" s="203"/>
      <c r="T246" s="204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8" t="s">
        <v>157</v>
      </c>
      <c r="AU246" s="198" t="s">
        <v>82</v>
      </c>
      <c r="AV246" s="13" t="s">
        <v>82</v>
      </c>
      <c r="AW246" s="13" t="s">
        <v>33</v>
      </c>
      <c r="AX246" s="13" t="s">
        <v>80</v>
      </c>
      <c r="AY246" s="198" t="s">
        <v>146</v>
      </c>
    </row>
    <row r="247" s="12" customFormat="1" ht="22.8" customHeight="1">
      <c r="A247" s="12"/>
      <c r="B247" s="166"/>
      <c r="C247" s="12"/>
      <c r="D247" s="167" t="s">
        <v>71</v>
      </c>
      <c r="E247" s="177" t="s">
        <v>196</v>
      </c>
      <c r="F247" s="177" t="s">
        <v>448</v>
      </c>
      <c r="G247" s="12"/>
      <c r="H247" s="12"/>
      <c r="I247" s="169"/>
      <c r="J247" s="178">
        <f>BK247</f>
        <v>0</v>
      </c>
      <c r="K247" s="12"/>
      <c r="L247" s="166"/>
      <c r="M247" s="171"/>
      <c r="N247" s="172"/>
      <c r="O247" s="172"/>
      <c r="P247" s="173">
        <f>SUM(P248:P310)</f>
        <v>0</v>
      </c>
      <c r="Q247" s="172"/>
      <c r="R247" s="173">
        <f>SUM(R248:R310)</f>
        <v>150.35510500000001</v>
      </c>
      <c r="S247" s="172"/>
      <c r="T247" s="174">
        <f>SUM(T248:T310)</f>
        <v>154.78399999999999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67" t="s">
        <v>80</v>
      </c>
      <c r="AT247" s="175" t="s">
        <v>71</v>
      </c>
      <c r="AU247" s="175" t="s">
        <v>80</v>
      </c>
      <c r="AY247" s="167" t="s">
        <v>146</v>
      </c>
      <c r="BK247" s="176">
        <f>SUM(BK248:BK310)</f>
        <v>0</v>
      </c>
    </row>
    <row r="248" s="2" customFormat="1" ht="21.75" customHeight="1">
      <c r="A248" s="38"/>
      <c r="B248" s="179"/>
      <c r="C248" s="180" t="s">
        <v>449</v>
      </c>
      <c r="D248" s="180" t="s">
        <v>148</v>
      </c>
      <c r="E248" s="181" t="s">
        <v>450</v>
      </c>
      <c r="F248" s="182" t="s">
        <v>451</v>
      </c>
      <c r="G248" s="183" t="s">
        <v>392</v>
      </c>
      <c r="H248" s="184">
        <v>10</v>
      </c>
      <c r="I248" s="185"/>
      <c r="J248" s="186">
        <f>ROUND(I248*H248,2)</f>
        <v>0</v>
      </c>
      <c r="K248" s="182" t="s">
        <v>152</v>
      </c>
      <c r="L248" s="39"/>
      <c r="M248" s="187" t="s">
        <v>3</v>
      </c>
      <c r="N248" s="188" t="s">
        <v>43</v>
      </c>
      <c r="O248" s="72"/>
      <c r="P248" s="189">
        <f>O248*H248</f>
        <v>0</v>
      </c>
      <c r="Q248" s="189">
        <v>0</v>
      </c>
      <c r="R248" s="189">
        <f>Q248*H248</f>
        <v>0</v>
      </c>
      <c r="S248" s="189">
        <v>0</v>
      </c>
      <c r="T248" s="19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191" t="s">
        <v>153</v>
      </c>
      <c r="AT248" s="191" t="s">
        <v>148</v>
      </c>
      <c r="AU248" s="191" t="s">
        <v>82</v>
      </c>
      <c r="AY248" s="19" t="s">
        <v>146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19" t="s">
        <v>80</v>
      </c>
      <c r="BK248" s="192">
        <f>ROUND(I248*H248,2)</f>
        <v>0</v>
      </c>
      <c r="BL248" s="19" t="s">
        <v>153</v>
      </c>
      <c r="BM248" s="191" t="s">
        <v>452</v>
      </c>
    </row>
    <row r="249" s="2" customFormat="1">
      <c r="A249" s="38"/>
      <c r="B249" s="39"/>
      <c r="C249" s="38"/>
      <c r="D249" s="193" t="s">
        <v>155</v>
      </c>
      <c r="E249" s="38"/>
      <c r="F249" s="194" t="s">
        <v>453</v>
      </c>
      <c r="G249" s="38"/>
      <c r="H249" s="38"/>
      <c r="I249" s="119"/>
      <c r="J249" s="38"/>
      <c r="K249" s="38"/>
      <c r="L249" s="39"/>
      <c r="M249" s="195"/>
      <c r="N249" s="196"/>
      <c r="O249" s="72"/>
      <c r="P249" s="72"/>
      <c r="Q249" s="72"/>
      <c r="R249" s="72"/>
      <c r="S249" s="72"/>
      <c r="T249" s="73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9" t="s">
        <v>155</v>
      </c>
      <c r="AU249" s="19" t="s">
        <v>82</v>
      </c>
    </row>
    <row r="250" s="13" customFormat="1">
      <c r="A250" s="13"/>
      <c r="B250" s="197"/>
      <c r="C250" s="13"/>
      <c r="D250" s="193" t="s">
        <v>157</v>
      </c>
      <c r="E250" s="198" t="s">
        <v>3</v>
      </c>
      <c r="F250" s="199" t="s">
        <v>454</v>
      </c>
      <c r="G250" s="13"/>
      <c r="H250" s="200">
        <v>10</v>
      </c>
      <c r="I250" s="201"/>
      <c r="J250" s="13"/>
      <c r="K250" s="13"/>
      <c r="L250" s="197"/>
      <c r="M250" s="202"/>
      <c r="N250" s="203"/>
      <c r="O250" s="203"/>
      <c r="P250" s="203"/>
      <c r="Q250" s="203"/>
      <c r="R250" s="203"/>
      <c r="S250" s="203"/>
      <c r="T250" s="20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98" t="s">
        <v>157</v>
      </c>
      <c r="AU250" s="198" t="s">
        <v>82</v>
      </c>
      <c r="AV250" s="13" t="s">
        <v>82</v>
      </c>
      <c r="AW250" s="13" t="s">
        <v>33</v>
      </c>
      <c r="AX250" s="13" t="s">
        <v>80</v>
      </c>
      <c r="AY250" s="198" t="s">
        <v>146</v>
      </c>
    </row>
    <row r="251" s="2" customFormat="1" ht="16.5" customHeight="1">
      <c r="A251" s="38"/>
      <c r="B251" s="179"/>
      <c r="C251" s="220" t="s">
        <v>455</v>
      </c>
      <c r="D251" s="220" t="s">
        <v>260</v>
      </c>
      <c r="E251" s="221" t="s">
        <v>456</v>
      </c>
      <c r="F251" s="222" t="s">
        <v>457</v>
      </c>
      <c r="G251" s="223" t="s">
        <v>392</v>
      </c>
      <c r="H251" s="224">
        <v>10</v>
      </c>
      <c r="I251" s="225"/>
      <c r="J251" s="226">
        <f>ROUND(I251*H251,2)</f>
        <v>0</v>
      </c>
      <c r="K251" s="222" t="s">
        <v>152</v>
      </c>
      <c r="L251" s="227"/>
      <c r="M251" s="228" t="s">
        <v>3</v>
      </c>
      <c r="N251" s="229" t="s">
        <v>43</v>
      </c>
      <c r="O251" s="72"/>
      <c r="P251" s="189">
        <f>O251*H251</f>
        <v>0</v>
      </c>
      <c r="Q251" s="189">
        <v>0.0020999999999999999</v>
      </c>
      <c r="R251" s="189">
        <f>Q251*H251</f>
        <v>0.020999999999999998</v>
      </c>
      <c r="S251" s="189">
        <v>0</v>
      </c>
      <c r="T251" s="19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191" t="s">
        <v>190</v>
      </c>
      <c r="AT251" s="191" t="s">
        <v>260</v>
      </c>
      <c r="AU251" s="191" t="s">
        <v>82</v>
      </c>
      <c r="AY251" s="19" t="s">
        <v>146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19" t="s">
        <v>80</v>
      </c>
      <c r="BK251" s="192">
        <f>ROUND(I251*H251,2)</f>
        <v>0</v>
      </c>
      <c r="BL251" s="19" t="s">
        <v>153</v>
      </c>
      <c r="BM251" s="191" t="s">
        <v>458</v>
      </c>
    </row>
    <row r="252" s="2" customFormat="1" ht="21.75" customHeight="1">
      <c r="A252" s="38"/>
      <c r="B252" s="179"/>
      <c r="C252" s="180" t="s">
        <v>114</v>
      </c>
      <c r="D252" s="180" t="s">
        <v>148</v>
      </c>
      <c r="E252" s="181" t="s">
        <v>459</v>
      </c>
      <c r="F252" s="182" t="s">
        <v>460</v>
      </c>
      <c r="G252" s="183" t="s">
        <v>392</v>
      </c>
      <c r="H252" s="184">
        <v>19</v>
      </c>
      <c r="I252" s="185"/>
      <c r="J252" s="186">
        <f>ROUND(I252*H252,2)</f>
        <v>0</v>
      </c>
      <c r="K252" s="182" t="s">
        <v>152</v>
      </c>
      <c r="L252" s="39"/>
      <c r="M252" s="187" t="s">
        <v>3</v>
      </c>
      <c r="N252" s="188" t="s">
        <v>43</v>
      </c>
      <c r="O252" s="72"/>
      <c r="P252" s="189">
        <f>O252*H252</f>
        <v>0</v>
      </c>
      <c r="Q252" s="189">
        <v>0.00069999999999999999</v>
      </c>
      <c r="R252" s="189">
        <f>Q252*H252</f>
        <v>0.013299999999999999</v>
      </c>
      <c r="S252" s="189">
        <v>0</v>
      </c>
      <c r="T252" s="19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191" t="s">
        <v>153</v>
      </c>
      <c r="AT252" s="191" t="s">
        <v>148</v>
      </c>
      <c r="AU252" s="191" t="s">
        <v>82</v>
      </c>
      <c r="AY252" s="19" t="s">
        <v>146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19" t="s">
        <v>80</v>
      </c>
      <c r="BK252" s="192">
        <f>ROUND(I252*H252,2)</f>
        <v>0</v>
      </c>
      <c r="BL252" s="19" t="s">
        <v>153</v>
      </c>
      <c r="BM252" s="191" t="s">
        <v>461</v>
      </c>
    </row>
    <row r="253" s="2" customFormat="1">
      <c r="A253" s="38"/>
      <c r="B253" s="39"/>
      <c r="C253" s="38"/>
      <c r="D253" s="193" t="s">
        <v>155</v>
      </c>
      <c r="E253" s="38"/>
      <c r="F253" s="194" t="s">
        <v>462</v>
      </c>
      <c r="G253" s="38"/>
      <c r="H253" s="38"/>
      <c r="I253" s="119"/>
      <c r="J253" s="38"/>
      <c r="K253" s="38"/>
      <c r="L253" s="39"/>
      <c r="M253" s="195"/>
      <c r="N253" s="196"/>
      <c r="O253" s="72"/>
      <c r="P253" s="72"/>
      <c r="Q253" s="72"/>
      <c r="R253" s="72"/>
      <c r="S253" s="72"/>
      <c r="T253" s="73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9" t="s">
        <v>155</v>
      </c>
      <c r="AU253" s="19" t="s">
        <v>82</v>
      </c>
    </row>
    <row r="254" s="2" customFormat="1" ht="21.75" customHeight="1">
      <c r="A254" s="38"/>
      <c r="B254" s="179"/>
      <c r="C254" s="220" t="s">
        <v>463</v>
      </c>
      <c r="D254" s="220" t="s">
        <v>260</v>
      </c>
      <c r="E254" s="221" t="s">
        <v>464</v>
      </c>
      <c r="F254" s="222" t="s">
        <v>465</v>
      </c>
      <c r="G254" s="223" t="s">
        <v>392</v>
      </c>
      <c r="H254" s="224">
        <v>6</v>
      </c>
      <c r="I254" s="225"/>
      <c r="J254" s="226">
        <f>ROUND(I254*H254,2)</f>
        <v>0</v>
      </c>
      <c r="K254" s="222" t="s">
        <v>3</v>
      </c>
      <c r="L254" s="227"/>
      <c r="M254" s="228" t="s">
        <v>3</v>
      </c>
      <c r="N254" s="229" t="s">
        <v>43</v>
      </c>
      <c r="O254" s="72"/>
      <c r="P254" s="189">
        <f>O254*H254</f>
        <v>0</v>
      </c>
      <c r="Q254" s="189">
        <v>0.0020999999999999999</v>
      </c>
      <c r="R254" s="189">
        <f>Q254*H254</f>
        <v>0.0126</v>
      </c>
      <c r="S254" s="189">
        <v>0</v>
      </c>
      <c r="T254" s="19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191" t="s">
        <v>190</v>
      </c>
      <c r="AT254" s="191" t="s">
        <v>260</v>
      </c>
      <c r="AU254" s="191" t="s">
        <v>82</v>
      </c>
      <c r="AY254" s="19" t="s">
        <v>146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19" t="s">
        <v>80</v>
      </c>
      <c r="BK254" s="192">
        <f>ROUND(I254*H254,2)</f>
        <v>0</v>
      </c>
      <c r="BL254" s="19" t="s">
        <v>153</v>
      </c>
      <c r="BM254" s="191" t="s">
        <v>466</v>
      </c>
    </row>
    <row r="255" s="2" customFormat="1" ht="21.75" customHeight="1">
      <c r="A255" s="38"/>
      <c r="B255" s="179"/>
      <c r="C255" s="220" t="s">
        <v>467</v>
      </c>
      <c r="D255" s="220" t="s">
        <v>260</v>
      </c>
      <c r="E255" s="221" t="s">
        <v>468</v>
      </c>
      <c r="F255" s="222" t="s">
        <v>469</v>
      </c>
      <c r="G255" s="223" t="s">
        <v>392</v>
      </c>
      <c r="H255" s="224">
        <v>6</v>
      </c>
      <c r="I255" s="225"/>
      <c r="J255" s="226">
        <f>ROUND(I255*H255,2)</f>
        <v>0</v>
      </c>
      <c r="K255" s="222" t="s">
        <v>3</v>
      </c>
      <c r="L255" s="227"/>
      <c r="M255" s="228" t="s">
        <v>3</v>
      </c>
      <c r="N255" s="229" t="s">
        <v>43</v>
      </c>
      <c r="O255" s="72"/>
      <c r="P255" s="189">
        <f>O255*H255</f>
        <v>0</v>
      </c>
      <c r="Q255" s="189">
        <v>0.0020999999999999999</v>
      </c>
      <c r="R255" s="189">
        <f>Q255*H255</f>
        <v>0.0126</v>
      </c>
      <c r="S255" s="189">
        <v>0</v>
      </c>
      <c r="T255" s="19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191" t="s">
        <v>190</v>
      </c>
      <c r="AT255" s="191" t="s">
        <v>260</v>
      </c>
      <c r="AU255" s="191" t="s">
        <v>82</v>
      </c>
      <c r="AY255" s="19" t="s">
        <v>146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19" t="s">
        <v>80</v>
      </c>
      <c r="BK255" s="192">
        <f>ROUND(I255*H255,2)</f>
        <v>0</v>
      </c>
      <c r="BL255" s="19" t="s">
        <v>153</v>
      </c>
      <c r="BM255" s="191" t="s">
        <v>470</v>
      </c>
    </row>
    <row r="256" s="2" customFormat="1" ht="21.75" customHeight="1">
      <c r="A256" s="38"/>
      <c r="B256" s="179"/>
      <c r="C256" s="220" t="s">
        <v>471</v>
      </c>
      <c r="D256" s="220" t="s">
        <v>260</v>
      </c>
      <c r="E256" s="221" t="s">
        <v>472</v>
      </c>
      <c r="F256" s="222" t="s">
        <v>473</v>
      </c>
      <c r="G256" s="223" t="s">
        <v>392</v>
      </c>
      <c r="H256" s="224">
        <v>2</v>
      </c>
      <c r="I256" s="225"/>
      <c r="J256" s="226">
        <f>ROUND(I256*H256,2)</f>
        <v>0</v>
      </c>
      <c r="K256" s="222" t="s">
        <v>3</v>
      </c>
      <c r="L256" s="227"/>
      <c r="M256" s="228" t="s">
        <v>3</v>
      </c>
      <c r="N256" s="229" t="s">
        <v>43</v>
      </c>
      <c r="O256" s="72"/>
      <c r="P256" s="189">
        <f>O256*H256</f>
        <v>0</v>
      </c>
      <c r="Q256" s="189">
        <v>0.002</v>
      </c>
      <c r="R256" s="189">
        <f>Q256*H256</f>
        <v>0.0040000000000000001</v>
      </c>
      <c r="S256" s="189">
        <v>0</v>
      </c>
      <c r="T256" s="19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191" t="s">
        <v>190</v>
      </c>
      <c r="AT256" s="191" t="s">
        <v>260</v>
      </c>
      <c r="AU256" s="191" t="s">
        <v>82</v>
      </c>
      <c r="AY256" s="19" t="s">
        <v>146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9" t="s">
        <v>80</v>
      </c>
      <c r="BK256" s="192">
        <f>ROUND(I256*H256,2)</f>
        <v>0</v>
      </c>
      <c r="BL256" s="19" t="s">
        <v>153</v>
      </c>
      <c r="BM256" s="191" t="s">
        <v>474</v>
      </c>
    </row>
    <row r="257" s="2" customFormat="1" ht="21.75" customHeight="1">
      <c r="A257" s="38"/>
      <c r="B257" s="179"/>
      <c r="C257" s="220" t="s">
        <v>475</v>
      </c>
      <c r="D257" s="220" t="s">
        <v>260</v>
      </c>
      <c r="E257" s="221" t="s">
        <v>476</v>
      </c>
      <c r="F257" s="222" t="s">
        <v>477</v>
      </c>
      <c r="G257" s="223" t="s">
        <v>392</v>
      </c>
      <c r="H257" s="224">
        <v>1</v>
      </c>
      <c r="I257" s="225"/>
      <c r="J257" s="226">
        <f>ROUND(I257*H257,2)</f>
        <v>0</v>
      </c>
      <c r="K257" s="222" t="s">
        <v>3</v>
      </c>
      <c r="L257" s="227"/>
      <c r="M257" s="228" t="s">
        <v>3</v>
      </c>
      <c r="N257" s="229" t="s">
        <v>43</v>
      </c>
      <c r="O257" s="72"/>
      <c r="P257" s="189">
        <f>O257*H257</f>
        <v>0</v>
      </c>
      <c r="Q257" s="189">
        <v>0.002</v>
      </c>
      <c r="R257" s="189">
        <f>Q257*H257</f>
        <v>0.002</v>
      </c>
      <c r="S257" s="189">
        <v>0</v>
      </c>
      <c r="T257" s="19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191" t="s">
        <v>190</v>
      </c>
      <c r="AT257" s="191" t="s">
        <v>260</v>
      </c>
      <c r="AU257" s="191" t="s">
        <v>82</v>
      </c>
      <c r="AY257" s="19" t="s">
        <v>146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19" t="s">
        <v>80</v>
      </c>
      <c r="BK257" s="192">
        <f>ROUND(I257*H257,2)</f>
        <v>0</v>
      </c>
      <c r="BL257" s="19" t="s">
        <v>153</v>
      </c>
      <c r="BM257" s="191" t="s">
        <v>478</v>
      </c>
    </row>
    <row r="258" s="2" customFormat="1" ht="16.5" customHeight="1">
      <c r="A258" s="38"/>
      <c r="B258" s="179"/>
      <c r="C258" s="220" t="s">
        <v>479</v>
      </c>
      <c r="D258" s="220" t="s">
        <v>260</v>
      </c>
      <c r="E258" s="221" t="s">
        <v>480</v>
      </c>
      <c r="F258" s="222" t="s">
        <v>481</v>
      </c>
      <c r="G258" s="223" t="s">
        <v>392</v>
      </c>
      <c r="H258" s="224">
        <v>2</v>
      </c>
      <c r="I258" s="225"/>
      <c r="J258" s="226">
        <f>ROUND(I258*H258,2)</f>
        <v>0</v>
      </c>
      <c r="K258" s="222" t="s">
        <v>3</v>
      </c>
      <c r="L258" s="227"/>
      <c r="M258" s="228" t="s">
        <v>3</v>
      </c>
      <c r="N258" s="229" t="s">
        <v>43</v>
      </c>
      <c r="O258" s="72"/>
      <c r="P258" s="189">
        <f>O258*H258</f>
        <v>0</v>
      </c>
      <c r="Q258" s="189">
        <v>0.0040000000000000001</v>
      </c>
      <c r="R258" s="189">
        <f>Q258*H258</f>
        <v>0.0080000000000000002</v>
      </c>
      <c r="S258" s="189">
        <v>0</v>
      </c>
      <c r="T258" s="19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191" t="s">
        <v>190</v>
      </c>
      <c r="AT258" s="191" t="s">
        <v>260</v>
      </c>
      <c r="AU258" s="191" t="s">
        <v>82</v>
      </c>
      <c r="AY258" s="19" t="s">
        <v>146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9" t="s">
        <v>80</v>
      </c>
      <c r="BK258" s="192">
        <f>ROUND(I258*H258,2)</f>
        <v>0</v>
      </c>
      <c r="BL258" s="19" t="s">
        <v>153</v>
      </c>
      <c r="BM258" s="191" t="s">
        <v>482</v>
      </c>
    </row>
    <row r="259" s="2" customFormat="1" ht="21.75" customHeight="1">
      <c r="A259" s="38"/>
      <c r="B259" s="179"/>
      <c r="C259" s="220" t="s">
        <v>483</v>
      </c>
      <c r="D259" s="220" t="s">
        <v>260</v>
      </c>
      <c r="E259" s="221" t="s">
        <v>484</v>
      </c>
      <c r="F259" s="222" t="s">
        <v>485</v>
      </c>
      <c r="G259" s="223" t="s">
        <v>392</v>
      </c>
      <c r="H259" s="224">
        <v>1</v>
      </c>
      <c r="I259" s="225"/>
      <c r="J259" s="226">
        <f>ROUND(I259*H259,2)</f>
        <v>0</v>
      </c>
      <c r="K259" s="222" t="s">
        <v>3</v>
      </c>
      <c r="L259" s="227"/>
      <c r="M259" s="228" t="s">
        <v>3</v>
      </c>
      <c r="N259" s="229" t="s">
        <v>43</v>
      </c>
      <c r="O259" s="72"/>
      <c r="P259" s="189">
        <f>O259*H259</f>
        <v>0</v>
      </c>
      <c r="Q259" s="189">
        <v>0.0040000000000000001</v>
      </c>
      <c r="R259" s="189">
        <f>Q259*H259</f>
        <v>0.0040000000000000001</v>
      </c>
      <c r="S259" s="189">
        <v>0</v>
      </c>
      <c r="T259" s="19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191" t="s">
        <v>190</v>
      </c>
      <c r="AT259" s="191" t="s">
        <v>260</v>
      </c>
      <c r="AU259" s="191" t="s">
        <v>82</v>
      </c>
      <c r="AY259" s="19" t="s">
        <v>146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19" t="s">
        <v>80</v>
      </c>
      <c r="BK259" s="192">
        <f>ROUND(I259*H259,2)</f>
        <v>0</v>
      </c>
      <c r="BL259" s="19" t="s">
        <v>153</v>
      </c>
      <c r="BM259" s="191" t="s">
        <v>486</v>
      </c>
    </row>
    <row r="260" s="2" customFormat="1" ht="21.75" customHeight="1">
      <c r="A260" s="38"/>
      <c r="B260" s="179"/>
      <c r="C260" s="220" t="s">
        <v>487</v>
      </c>
      <c r="D260" s="220" t="s">
        <v>260</v>
      </c>
      <c r="E260" s="221" t="s">
        <v>488</v>
      </c>
      <c r="F260" s="222" t="s">
        <v>489</v>
      </c>
      <c r="G260" s="223" t="s">
        <v>392</v>
      </c>
      <c r="H260" s="224">
        <v>1</v>
      </c>
      <c r="I260" s="225"/>
      <c r="J260" s="226">
        <f>ROUND(I260*H260,2)</f>
        <v>0</v>
      </c>
      <c r="K260" s="222" t="s">
        <v>3</v>
      </c>
      <c r="L260" s="227"/>
      <c r="M260" s="228" t="s">
        <v>3</v>
      </c>
      <c r="N260" s="229" t="s">
        <v>43</v>
      </c>
      <c r="O260" s="72"/>
      <c r="P260" s="189">
        <f>O260*H260</f>
        <v>0</v>
      </c>
      <c r="Q260" s="189">
        <v>0.0040000000000000001</v>
      </c>
      <c r="R260" s="189">
        <f>Q260*H260</f>
        <v>0.0040000000000000001</v>
      </c>
      <c r="S260" s="189">
        <v>0</v>
      </c>
      <c r="T260" s="19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191" t="s">
        <v>190</v>
      </c>
      <c r="AT260" s="191" t="s">
        <v>260</v>
      </c>
      <c r="AU260" s="191" t="s">
        <v>82</v>
      </c>
      <c r="AY260" s="19" t="s">
        <v>146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19" t="s">
        <v>80</v>
      </c>
      <c r="BK260" s="192">
        <f>ROUND(I260*H260,2)</f>
        <v>0</v>
      </c>
      <c r="BL260" s="19" t="s">
        <v>153</v>
      </c>
      <c r="BM260" s="191" t="s">
        <v>490</v>
      </c>
    </row>
    <row r="261" s="2" customFormat="1" ht="21.75" customHeight="1">
      <c r="A261" s="38"/>
      <c r="B261" s="179"/>
      <c r="C261" s="180" t="s">
        <v>491</v>
      </c>
      <c r="D261" s="180" t="s">
        <v>148</v>
      </c>
      <c r="E261" s="181" t="s">
        <v>492</v>
      </c>
      <c r="F261" s="182" t="s">
        <v>493</v>
      </c>
      <c r="G261" s="183" t="s">
        <v>392</v>
      </c>
      <c r="H261" s="184">
        <v>2</v>
      </c>
      <c r="I261" s="185"/>
      <c r="J261" s="186">
        <f>ROUND(I261*H261,2)</f>
        <v>0</v>
      </c>
      <c r="K261" s="182" t="s">
        <v>152</v>
      </c>
      <c r="L261" s="39"/>
      <c r="M261" s="187" t="s">
        <v>3</v>
      </c>
      <c r="N261" s="188" t="s">
        <v>43</v>
      </c>
      <c r="O261" s="72"/>
      <c r="P261" s="189">
        <f>O261*H261</f>
        <v>0</v>
      </c>
      <c r="Q261" s="189">
        <v>0.10940999999999999</v>
      </c>
      <c r="R261" s="189">
        <f>Q261*H261</f>
        <v>0.21881999999999999</v>
      </c>
      <c r="S261" s="189">
        <v>0</v>
      </c>
      <c r="T261" s="19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191" t="s">
        <v>153</v>
      </c>
      <c r="AT261" s="191" t="s">
        <v>148</v>
      </c>
      <c r="AU261" s="191" t="s">
        <v>82</v>
      </c>
      <c r="AY261" s="19" t="s">
        <v>146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19" t="s">
        <v>80</v>
      </c>
      <c r="BK261" s="192">
        <f>ROUND(I261*H261,2)</f>
        <v>0</v>
      </c>
      <c r="BL261" s="19" t="s">
        <v>153</v>
      </c>
      <c r="BM261" s="191" t="s">
        <v>494</v>
      </c>
    </row>
    <row r="262" s="2" customFormat="1">
      <c r="A262" s="38"/>
      <c r="B262" s="39"/>
      <c r="C262" s="38"/>
      <c r="D262" s="193" t="s">
        <v>155</v>
      </c>
      <c r="E262" s="38"/>
      <c r="F262" s="194" t="s">
        <v>495</v>
      </c>
      <c r="G262" s="38"/>
      <c r="H262" s="38"/>
      <c r="I262" s="119"/>
      <c r="J262" s="38"/>
      <c r="K262" s="38"/>
      <c r="L262" s="39"/>
      <c r="M262" s="195"/>
      <c r="N262" s="196"/>
      <c r="O262" s="72"/>
      <c r="P262" s="72"/>
      <c r="Q262" s="72"/>
      <c r="R262" s="72"/>
      <c r="S262" s="72"/>
      <c r="T262" s="73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9" t="s">
        <v>155</v>
      </c>
      <c r="AU262" s="19" t="s">
        <v>82</v>
      </c>
    </row>
    <row r="263" s="2" customFormat="1" ht="16.5" customHeight="1">
      <c r="A263" s="38"/>
      <c r="B263" s="179"/>
      <c r="C263" s="220" t="s">
        <v>496</v>
      </c>
      <c r="D263" s="220" t="s">
        <v>260</v>
      </c>
      <c r="E263" s="221" t="s">
        <v>497</v>
      </c>
      <c r="F263" s="222" t="s">
        <v>498</v>
      </c>
      <c r="G263" s="223" t="s">
        <v>392</v>
      </c>
      <c r="H263" s="224">
        <v>2</v>
      </c>
      <c r="I263" s="225"/>
      <c r="J263" s="226">
        <f>ROUND(I263*H263,2)</f>
        <v>0</v>
      </c>
      <c r="K263" s="222" t="s">
        <v>152</v>
      </c>
      <c r="L263" s="227"/>
      <c r="M263" s="228" t="s">
        <v>3</v>
      </c>
      <c r="N263" s="229" t="s">
        <v>43</v>
      </c>
      <c r="O263" s="72"/>
      <c r="P263" s="189">
        <f>O263*H263</f>
        <v>0</v>
      </c>
      <c r="Q263" s="189">
        <v>0.0064999999999999997</v>
      </c>
      <c r="R263" s="189">
        <f>Q263*H263</f>
        <v>0.012999999999999999</v>
      </c>
      <c r="S263" s="189">
        <v>0</v>
      </c>
      <c r="T263" s="19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191" t="s">
        <v>190</v>
      </c>
      <c r="AT263" s="191" t="s">
        <v>260</v>
      </c>
      <c r="AU263" s="191" t="s">
        <v>82</v>
      </c>
      <c r="AY263" s="19" t="s">
        <v>146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19" t="s">
        <v>80</v>
      </c>
      <c r="BK263" s="192">
        <f>ROUND(I263*H263,2)</f>
        <v>0</v>
      </c>
      <c r="BL263" s="19" t="s">
        <v>153</v>
      </c>
      <c r="BM263" s="191" t="s">
        <v>499</v>
      </c>
    </row>
    <row r="264" s="2" customFormat="1" ht="16.5" customHeight="1">
      <c r="A264" s="38"/>
      <c r="B264" s="179"/>
      <c r="C264" s="220" t="s">
        <v>500</v>
      </c>
      <c r="D264" s="220" t="s">
        <v>260</v>
      </c>
      <c r="E264" s="221" t="s">
        <v>501</v>
      </c>
      <c r="F264" s="222" t="s">
        <v>502</v>
      </c>
      <c r="G264" s="223" t="s">
        <v>392</v>
      </c>
      <c r="H264" s="224">
        <v>2</v>
      </c>
      <c r="I264" s="225"/>
      <c r="J264" s="226">
        <f>ROUND(I264*H264,2)</f>
        <v>0</v>
      </c>
      <c r="K264" s="222" t="s">
        <v>152</v>
      </c>
      <c r="L264" s="227"/>
      <c r="M264" s="228" t="s">
        <v>3</v>
      </c>
      <c r="N264" s="229" t="s">
        <v>43</v>
      </c>
      <c r="O264" s="72"/>
      <c r="P264" s="189">
        <f>O264*H264</f>
        <v>0</v>
      </c>
      <c r="Q264" s="189">
        <v>0.00040000000000000002</v>
      </c>
      <c r="R264" s="189">
        <f>Q264*H264</f>
        <v>0.00080000000000000004</v>
      </c>
      <c r="S264" s="189">
        <v>0</v>
      </c>
      <c r="T264" s="19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191" t="s">
        <v>190</v>
      </c>
      <c r="AT264" s="191" t="s">
        <v>260</v>
      </c>
      <c r="AU264" s="191" t="s">
        <v>82</v>
      </c>
      <c r="AY264" s="19" t="s">
        <v>146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19" t="s">
        <v>80</v>
      </c>
      <c r="BK264" s="192">
        <f>ROUND(I264*H264,2)</f>
        <v>0</v>
      </c>
      <c r="BL264" s="19" t="s">
        <v>153</v>
      </c>
      <c r="BM264" s="191" t="s">
        <v>503</v>
      </c>
    </row>
    <row r="265" s="2" customFormat="1" ht="16.5" customHeight="1">
      <c r="A265" s="38"/>
      <c r="B265" s="179"/>
      <c r="C265" s="220" t="s">
        <v>504</v>
      </c>
      <c r="D265" s="220" t="s">
        <v>260</v>
      </c>
      <c r="E265" s="221" t="s">
        <v>505</v>
      </c>
      <c r="F265" s="222" t="s">
        <v>506</v>
      </c>
      <c r="G265" s="223" t="s">
        <v>392</v>
      </c>
      <c r="H265" s="224">
        <v>2</v>
      </c>
      <c r="I265" s="225"/>
      <c r="J265" s="226">
        <f>ROUND(I265*H265,2)</f>
        <v>0</v>
      </c>
      <c r="K265" s="222" t="s">
        <v>152</v>
      </c>
      <c r="L265" s="227"/>
      <c r="M265" s="228" t="s">
        <v>3</v>
      </c>
      <c r="N265" s="229" t="s">
        <v>43</v>
      </c>
      <c r="O265" s="72"/>
      <c r="P265" s="189">
        <f>O265*H265</f>
        <v>0</v>
      </c>
      <c r="Q265" s="189">
        <v>0.0033</v>
      </c>
      <c r="R265" s="189">
        <f>Q265*H265</f>
        <v>0.0066</v>
      </c>
      <c r="S265" s="189">
        <v>0</v>
      </c>
      <c r="T265" s="19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191" t="s">
        <v>190</v>
      </c>
      <c r="AT265" s="191" t="s">
        <v>260</v>
      </c>
      <c r="AU265" s="191" t="s">
        <v>82</v>
      </c>
      <c r="AY265" s="19" t="s">
        <v>146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19" t="s">
        <v>80</v>
      </c>
      <c r="BK265" s="192">
        <f>ROUND(I265*H265,2)</f>
        <v>0</v>
      </c>
      <c r="BL265" s="19" t="s">
        <v>153</v>
      </c>
      <c r="BM265" s="191" t="s">
        <v>507</v>
      </c>
    </row>
    <row r="266" s="2" customFormat="1" ht="16.5" customHeight="1">
      <c r="A266" s="38"/>
      <c r="B266" s="179"/>
      <c r="C266" s="220" t="s">
        <v>508</v>
      </c>
      <c r="D266" s="220" t="s">
        <v>260</v>
      </c>
      <c r="E266" s="221" t="s">
        <v>509</v>
      </c>
      <c r="F266" s="222" t="s">
        <v>510</v>
      </c>
      <c r="G266" s="223" t="s">
        <v>392</v>
      </c>
      <c r="H266" s="224">
        <v>2</v>
      </c>
      <c r="I266" s="225"/>
      <c r="J266" s="226">
        <f>ROUND(I266*H266,2)</f>
        <v>0</v>
      </c>
      <c r="K266" s="222" t="s">
        <v>152</v>
      </c>
      <c r="L266" s="227"/>
      <c r="M266" s="228" t="s">
        <v>3</v>
      </c>
      <c r="N266" s="229" t="s">
        <v>43</v>
      </c>
      <c r="O266" s="72"/>
      <c r="P266" s="189">
        <f>O266*H266</f>
        <v>0</v>
      </c>
      <c r="Q266" s="189">
        <v>0.00014999999999999999</v>
      </c>
      <c r="R266" s="189">
        <f>Q266*H266</f>
        <v>0.00029999999999999997</v>
      </c>
      <c r="S266" s="189">
        <v>0</v>
      </c>
      <c r="T266" s="19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191" t="s">
        <v>190</v>
      </c>
      <c r="AT266" s="191" t="s">
        <v>260</v>
      </c>
      <c r="AU266" s="191" t="s">
        <v>82</v>
      </c>
      <c r="AY266" s="19" t="s">
        <v>146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19" t="s">
        <v>80</v>
      </c>
      <c r="BK266" s="192">
        <f>ROUND(I266*H266,2)</f>
        <v>0</v>
      </c>
      <c r="BL266" s="19" t="s">
        <v>153</v>
      </c>
      <c r="BM266" s="191" t="s">
        <v>511</v>
      </c>
    </row>
    <row r="267" s="2" customFormat="1" ht="21.75" customHeight="1">
      <c r="A267" s="38"/>
      <c r="B267" s="179"/>
      <c r="C267" s="180" t="s">
        <v>512</v>
      </c>
      <c r="D267" s="180" t="s">
        <v>148</v>
      </c>
      <c r="E267" s="181" t="s">
        <v>513</v>
      </c>
      <c r="F267" s="182" t="s">
        <v>514</v>
      </c>
      <c r="G267" s="183" t="s">
        <v>89</v>
      </c>
      <c r="H267" s="184">
        <v>3400</v>
      </c>
      <c r="I267" s="185"/>
      <c r="J267" s="186">
        <f>ROUND(I267*H267,2)</f>
        <v>0</v>
      </c>
      <c r="K267" s="182" t="s">
        <v>152</v>
      </c>
      <c r="L267" s="39"/>
      <c r="M267" s="187" t="s">
        <v>3</v>
      </c>
      <c r="N267" s="188" t="s">
        <v>43</v>
      </c>
      <c r="O267" s="72"/>
      <c r="P267" s="189">
        <f>O267*H267</f>
        <v>0</v>
      </c>
      <c r="Q267" s="189">
        <v>0.00033</v>
      </c>
      <c r="R267" s="189">
        <f>Q267*H267</f>
        <v>1.1219999999999999</v>
      </c>
      <c r="S267" s="189">
        <v>0</v>
      </c>
      <c r="T267" s="19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191" t="s">
        <v>153</v>
      </c>
      <c r="AT267" s="191" t="s">
        <v>148</v>
      </c>
      <c r="AU267" s="191" t="s">
        <v>82</v>
      </c>
      <c r="AY267" s="19" t="s">
        <v>146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19" t="s">
        <v>80</v>
      </c>
      <c r="BK267" s="192">
        <f>ROUND(I267*H267,2)</f>
        <v>0</v>
      </c>
      <c r="BL267" s="19" t="s">
        <v>153</v>
      </c>
      <c r="BM267" s="191" t="s">
        <v>515</v>
      </c>
    </row>
    <row r="268" s="2" customFormat="1">
      <c r="A268" s="38"/>
      <c r="B268" s="39"/>
      <c r="C268" s="38"/>
      <c r="D268" s="193" t="s">
        <v>155</v>
      </c>
      <c r="E268" s="38"/>
      <c r="F268" s="194" t="s">
        <v>516</v>
      </c>
      <c r="G268" s="38"/>
      <c r="H268" s="38"/>
      <c r="I268" s="119"/>
      <c r="J268" s="38"/>
      <c r="K268" s="38"/>
      <c r="L268" s="39"/>
      <c r="M268" s="195"/>
      <c r="N268" s="196"/>
      <c r="O268" s="72"/>
      <c r="P268" s="72"/>
      <c r="Q268" s="72"/>
      <c r="R268" s="72"/>
      <c r="S268" s="72"/>
      <c r="T268" s="73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9" t="s">
        <v>155</v>
      </c>
      <c r="AU268" s="19" t="s">
        <v>82</v>
      </c>
    </row>
    <row r="269" s="15" customFormat="1">
      <c r="A269" s="15"/>
      <c r="B269" s="213"/>
      <c r="C269" s="15"/>
      <c r="D269" s="193" t="s">
        <v>157</v>
      </c>
      <c r="E269" s="214" t="s">
        <v>3</v>
      </c>
      <c r="F269" s="215" t="s">
        <v>517</v>
      </c>
      <c r="G269" s="15"/>
      <c r="H269" s="214" t="s">
        <v>3</v>
      </c>
      <c r="I269" s="216"/>
      <c r="J269" s="15"/>
      <c r="K269" s="15"/>
      <c r="L269" s="213"/>
      <c r="M269" s="217"/>
      <c r="N269" s="218"/>
      <c r="O269" s="218"/>
      <c r="P269" s="218"/>
      <c r="Q269" s="218"/>
      <c r="R269" s="218"/>
      <c r="S269" s="218"/>
      <c r="T269" s="219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14" t="s">
        <v>157</v>
      </c>
      <c r="AU269" s="214" t="s">
        <v>82</v>
      </c>
      <c r="AV269" s="15" t="s">
        <v>80</v>
      </c>
      <c r="AW269" s="15" t="s">
        <v>33</v>
      </c>
      <c r="AX269" s="15" t="s">
        <v>72</v>
      </c>
      <c r="AY269" s="214" t="s">
        <v>146</v>
      </c>
    </row>
    <row r="270" s="13" customFormat="1">
      <c r="A270" s="13"/>
      <c r="B270" s="197"/>
      <c r="C270" s="13"/>
      <c r="D270" s="193" t="s">
        <v>157</v>
      </c>
      <c r="E270" s="198" t="s">
        <v>3</v>
      </c>
      <c r="F270" s="199" t="s">
        <v>518</v>
      </c>
      <c r="G270" s="13"/>
      <c r="H270" s="200">
        <v>1700</v>
      </c>
      <c r="I270" s="201"/>
      <c r="J270" s="13"/>
      <c r="K270" s="13"/>
      <c r="L270" s="197"/>
      <c r="M270" s="202"/>
      <c r="N270" s="203"/>
      <c r="O270" s="203"/>
      <c r="P270" s="203"/>
      <c r="Q270" s="203"/>
      <c r="R270" s="203"/>
      <c r="S270" s="203"/>
      <c r="T270" s="204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8" t="s">
        <v>157</v>
      </c>
      <c r="AU270" s="198" t="s">
        <v>82</v>
      </c>
      <c r="AV270" s="13" t="s">
        <v>82</v>
      </c>
      <c r="AW270" s="13" t="s">
        <v>33</v>
      </c>
      <c r="AX270" s="13" t="s">
        <v>72</v>
      </c>
      <c r="AY270" s="198" t="s">
        <v>146</v>
      </c>
    </row>
    <row r="271" s="13" customFormat="1">
      <c r="A271" s="13"/>
      <c r="B271" s="197"/>
      <c r="C271" s="13"/>
      <c r="D271" s="193" t="s">
        <v>157</v>
      </c>
      <c r="E271" s="198" t="s">
        <v>3</v>
      </c>
      <c r="F271" s="199" t="s">
        <v>519</v>
      </c>
      <c r="G271" s="13"/>
      <c r="H271" s="200">
        <v>1700</v>
      </c>
      <c r="I271" s="201"/>
      <c r="J271" s="13"/>
      <c r="K271" s="13"/>
      <c r="L271" s="197"/>
      <c r="M271" s="202"/>
      <c r="N271" s="203"/>
      <c r="O271" s="203"/>
      <c r="P271" s="203"/>
      <c r="Q271" s="203"/>
      <c r="R271" s="203"/>
      <c r="S271" s="203"/>
      <c r="T271" s="20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8" t="s">
        <v>157</v>
      </c>
      <c r="AU271" s="198" t="s">
        <v>82</v>
      </c>
      <c r="AV271" s="13" t="s">
        <v>82</v>
      </c>
      <c r="AW271" s="13" t="s">
        <v>33</v>
      </c>
      <c r="AX271" s="13" t="s">
        <v>72</v>
      </c>
      <c r="AY271" s="198" t="s">
        <v>146</v>
      </c>
    </row>
    <row r="272" s="14" customFormat="1">
      <c r="A272" s="14"/>
      <c r="B272" s="205"/>
      <c r="C272" s="14"/>
      <c r="D272" s="193" t="s">
        <v>157</v>
      </c>
      <c r="E272" s="206" t="s">
        <v>87</v>
      </c>
      <c r="F272" s="207" t="s">
        <v>189</v>
      </c>
      <c r="G272" s="14"/>
      <c r="H272" s="208">
        <v>3400</v>
      </c>
      <c r="I272" s="209"/>
      <c r="J272" s="14"/>
      <c r="K272" s="14"/>
      <c r="L272" s="205"/>
      <c r="M272" s="210"/>
      <c r="N272" s="211"/>
      <c r="O272" s="211"/>
      <c r="P272" s="211"/>
      <c r="Q272" s="211"/>
      <c r="R272" s="211"/>
      <c r="S272" s="211"/>
      <c r="T272" s="21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06" t="s">
        <v>157</v>
      </c>
      <c r="AU272" s="206" t="s">
        <v>82</v>
      </c>
      <c r="AV272" s="14" t="s">
        <v>153</v>
      </c>
      <c r="AW272" s="14" t="s">
        <v>33</v>
      </c>
      <c r="AX272" s="14" t="s">
        <v>80</v>
      </c>
      <c r="AY272" s="206" t="s">
        <v>146</v>
      </c>
    </row>
    <row r="273" s="2" customFormat="1" ht="33" customHeight="1">
      <c r="A273" s="38"/>
      <c r="B273" s="179"/>
      <c r="C273" s="180" t="s">
        <v>520</v>
      </c>
      <c r="D273" s="180" t="s">
        <v>148</v>
      </c>
      <c r="E273" s="181" t="s">
        <v>521</v>
      </c>
      <c r="F273" s="182" t="s">
        <v>522</v>
      </c>
      <c r="G273" s="183" t="s">
        <v>89</v>
      </c>
      <c r="H273" s="184">
        <v>3400</v>
      </c>
      <c r="I273" s="185"/>
      <c r="J273" s="186">
        <f>ROUND(I273*H273,2)</f>
        <v>0</v>
      </c>
      <c r="K273" s="182" t="s">
        <v>152</v>
      </c>
      <c r="L273" s="39"/>
      <c r="M273" s="187" t="s">
        <v>3</v>
      </c>
      <c r="N273" s="188" t="s">
        <v>43</v>
      </c>
      <c r="O273" s="72"/>
      <c r="P273" s="189">
        <f>O273*H273</f>
        <v>0</v>
      </c>
      <c r="Q273" s="189">
        <v>0</v>
      </c>
      <c r="R273" s="189">
        <f>Q273*H273</f>
        <v>0</v>
      </c>
      <c r="S273" s="189">
        <v>0</v>
      </c>
      <c r="T273" s="19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191" t="s">
        <v>153</v>
      </c>
      <c r="AT273" s="191" t="s">
        <v>148</v>
      </c>
      <c r="AU273" s="191" t="s">
        <v>82</v>
      </c>
      <c r="AY273" s="19" t="s">
        <v>146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19" t="s">
        <v>80</v>
      </c>
      <c r="BK273" s="192">
        <f>ROUND(I273*H273,2)</f>
        <v>0</v>
      </c>
      <c r="BL273" s="19" t="s">
        <v>153</v>
      </c>
      <c r="BM273" s="191" t="s">
        <v>523</v>
      </c>
    </row>
    <row r="274" s="2" customFormat="1">
      <c r="A274" s="38"/>
      <c r="B274" s="39"/>
      <c r="C274" s="38"/>
      <c r="D274" s="193" t="s">
        <v>155</v>
      </c>
      <c r="E274" s="38"/>
      <c r="F274" s="194" t="s">
        <v>524</v>
      </c>
      <c r="G274" s="38"/>
      <c r="H274" s="38"/>
      <c r="I274" s="119"/>
      <c r="J274" s="38"/>
      <c r="K274" s="38"/>
      <c r="L274" s="39"/>
      <c r="M274" s="195"/>
      <c r="N274" s="196"/>
      <c r="O274" s="72"/>
      <c r="P274" s="72"/>
      <c r="Q274" s="72"/>
      <c r="R274" s="72"/>
      <c r="S274" s="72"/>
      <c r="T274" s="73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9" t="s">
        <v>155</v>
      </c>
      <c r="AU274" s="19" t="s">
        <v>82</v>
      </c>
    </row>
    <row r="275" s="13" customFormat="1">
      <c r="A275" s="13"/>
      <c r="B275" s="197"/>
      <c r="C275" s="13"/>
      <c r="D275" s="193" t="s">
        <v>157</v>
      </c>
      <c r="E275" s="198" t="s">
        <v>3</v>
      </c>
      <c r="F275" s="199" t="s">
        <v>87</v>
      </c>
      <c r="G275" s="13"/>
      <c r="H275" s="200">
        <v>3400</v>
      </c>
      <c r="I275" s="201"/>
      <c r="J275" s="13"/>
      <c r="K275" s="13"/>
      <c r="L275" s="197"/>
      <c r="M275" s="202"/>
      <c r="N275" s="203"/>
      <c r="O275" s="203"/>
      <c r="P275" s="203"/>
      <c r="Q275" s="203"/>
      <c r="R275" s="203"/>
      <c r="S275" s="203"/>
      <c r="T275" s="20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8" t="s">
        <v>157</v>
      </c>
      <c r="AU275" s="198" t="s">
        <v>82</v>
      </c>
      <c r="AV275" s="13" t="s">
        <v>82</v>
      </c>
      <c r="AW275" s="13" t="s">
        <v>33</v>
      </c>
      <c r="AX275" s="13" t="s">
        <v>80</v>
      </c>
      <c r="AY275" s="198" t="s">
        <v>146</v>
      </c>
    </row>
    <row r="276" s="2" customFormat="1" ht="44.25" customHeight="1">
      <c r="A276" s="38"/>
      <c r="B276" s="179"/>
      <c r="C276" s="180" t="s">
        <v>525</v>
      </c>
      <c r="D276" s="180" t="s">
        <v>148</v>
      </c>
      <c r="E276" s="181" t="s">
        <v>526</v>
      </c>
      <c r="F276" s="182" t="s">
        <v>527</v>
      </c>
      <c r="G276" s="183" t="s">
        <v>89</v>
      </c>
      <c r="H276" s="184">
        <v>45</v>
      </c>
      <c r="I276" s="185"/>
      <c r="J276" s="186">
        <f>ROUND(I276*H276,2)</f>
        <v>0</v>
      </c>
      <c r="K276" s="182" t="s">
        <v>152</v>
      </c>
      <c r="L276" s="39"/>
      <c r="M276" s="187" t="s">
        <v>3</v>
      </c>
      <c r="N276" s="188" t="s">
        <v>43</v>
      </c>
      <c r="O276" s="72"/>
      <c r="P276" s="189">
        <f>O276*H276</f>
        <v>0</v>
      </c>
      <c r="Q276" s="189">
        <v>0.16849</v>
      </c>
      <c r="R276" s="189">
        <f>Q276*H276</f>
        <v>7.5820499999999997</v>
      </c>
      <c r="S276" s="189">
        <v>0</v>
      </c>
      <c r="T276" s="19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191" t="s">
        <v>153</v>
      </c>
      <c r="AT276" s="191" t="s">
        <v>148</v>
      </c>
      <c r="AU276" s="191" t="s">
        <v>82</v>
      </c>
      <c r="AY276" s="19" t="s">
        <v>146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19" t="s">
        <v>80</v>
      </c>
      <c r="BK276" s="192">
        <f>ROUND(I276*H276,2)</f>
        <v>0</v>
      </c>
      <c r="BL276" s="19" t="s">
        <v>153</v>
      </c>
      <c r="BM276" s="191" t="s">
        <v>528</v>
      </c>
    </row>
    <row r="277" s="2" customFormat="1">
      <c r="A277" s="38"/>
      <c r="B277" s="39"/>
      <c r="C277" s="38"/>
      <c r="D277" s="193" t="s">
        <v>155</v>
      </c>
      <c r="E277" s="38"/>
      <c r="F277" s="194" t="s">
        <v>529</v>
      </c>
      <c r="G277" s="38"/>
      <c r="H277" s="38"/>
      <c r="I277" s="119"/>
      <c r="J277" s="38"/>
      <c r="K277" s="38"/>
      <c r="L277" s="39"/>
      <c r="M277" s="195"/>
      <c r="N277" s="196"/>
      <c r="O277" s="72"/>
      <c r="P277" s="72"/>
      <c r="Q277" s="72"/>
      <c r="R277" s="72"/>
      <c r="S277" s="72"/>
      <c r="T277" s="73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9" t="s">
        <v>155</v>
      </c>
      <c r="AU277" s="19" t="s">
        <v>82</v>
      </c>
    </row>
    <row r="278" s="13" customFormat="1">
      <c r="A278" s="13"/>
      <c r="B278" s="197"/>
      <c r="C278" s="13"/>
      <c r="D278" s="193" t="s">
        <v>157</v>
      </c>
      <c r="E278" s="198" t="s">
        <v>3</v>
      </c>
      <c r="F278" s="199" t="s">
        <v>530</v>
      </c>
      <c r="G278" s="13"/>
      <c r="H278" s="200">
        <v>45</v>
      </c>
      <c r="I278" s="201"/>
      <c r="J278" s="13"/>
      <c r="K278" s="13"/>
      <c r="L278" s="197"/>
      <c r="M278" s="202"/>
      <c r="N278" s="203"/>
      <c r="O278" s="203"/>
      <c r="P278" s="203"/>
      <c r="Q278" s="203"/>
      <c r="R278" s="203"/>
      <c r="S278" s="203"/>
      <c r="T278" s="20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98" t="s">
        <v>157</v>
      </c>
      <c r="AU278" s="198" t="s">
        <v>82</v>
      </c>
      <c r="AV278" s="13" t="s">
        <v>82</v>
      </c>
      <c r="AW278" s="13" t="s">
        <v>33</v>
      </c>
      <c r="AX278" s="13" t="s">
        <v>72</v>
      </c>
      <c r="AY278" s="198" t="s">
        <v>146</v>
      </c>
    </row>
    <row r="279" s="14" customFormat="1">
      <c r="A279" s="14"/>
      <c r="B279" s="205"/>
      <c r="C279" s="14"/>
      <c r="D279" s="193" t="s">
        <v>157</v>
      </c>
      <c r="E279" s="206" t="s">
        <v>91</v>
      </c>
      <c r="F279" s="207" t="s">
        <v>189</v>
      </c>
      <c r="G279" s="14"/>
      <c r="H279" s="208">
        <v>45</v>
      </c>
      <c r="I279" s="209"/>
      <c r="J279" s="14"/>
      <c r="K279" s="14"/>
      <c r="L279" s="205"/>
      <c r="M279" s="210"/>
      <c r="N279" s="211"/>
      <c r="O279" s="211"/>
      <c r="P279" s="211"/>
      <c r="Q279" s="211"/>
      <c r="R279" s="211"/>
      <c r="S279" s="211"/>
      <c r="T279" s="212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06" t="s">
        <v>157</v>
      </c>
      <c r="AU279" s="206" t="s">
        <v>82</v>
      </c>
      <c r="AV279" s="14" t="s">
        <v>153</v>
      </c>
      <c r="AW279" s="14" t="s">
        <v>33</v>
      </c>
      <c r="AX279" s="14" t="s">
        <v>80</v>
      </c>
      <c r="AY279" s="206" t="s">
        <v>146</v>
      </c>
    </row>
    <row r="280" s="2" customFormat="1" ht="16.5" customHeight="1">
      <c r="A280" s="38"/>
      <c r="B280" s="179"/>
      <c r="C280" s="220" t="s">
        <v>531</v>
      </c>
      <c r="D280" s="220" t="s">
        <v>260</v>
      </c>
      <c r="E280" s="221" t="s">
        <v>532</v>
      </c>
      <c r="F280" s="222" t="s">
        <v>533</v>
      </c>
      <c r="G280" s="223" t="s">
        <v>89</v>
      </c>
      <c r="H280" s="224">
        <v>45</v>
      </c>
      <c r="I280" s="225"/>
      <c r="J280" s="226">
        <f>ROUND(I280*H280,2)</f>
        <v>0</v>
      </c>
      <c r="K280" s="222" t="s">
        <v>152</v>
      </c>
      <c r="L280" s="227"/>
      <c r="M280" s="228" t="s">
        <v>3</v>
      </c>
      <c r="N280" s="229" t="s">
        <v>43</v>
      </c>
      <c r="O280" s="72"/>
      <c r="P280" s="189">
        <f>O280*H280</f>
        <v>0</v>
      </c>
      <c r="Q280" s="189">
        <v>0.044999999999999998</v>
      </c>
      <c r="R280" s="189">
        <f>Q280*H280</f>
        <v>2.0249999999999999</v>
      </c>
      <c r="S280" s="189">
        <v>0</v>
      </c>
      <c r="T280" s="19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191" t="s">
        <v>190</v>
      </c>
      <c r="AT280" s="191" t="s">
        <v>260</v>
      </c>
      <c r="AU280" s="191" t="s">
        <v>82</v>
      </c>
      <c r="AY280" s="19" t="s">
        <v>146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9" t="s">
        <v>80</v>
      </c>
      <c r="BK280" s="192">
        <f>ROUND(I280*H280,2)</f>
        <v>0</v>
      </c>
      <c r="BL280" s="19" t="s">
        <v>153</v>
      </c>
      <c r="BM280" s="191" t="s">
        <v>534</v>
      </c>
    </row>
    <row r="281" s="2" customFormat="1" ht="44.25" customHeight="1">
      <c r="A281" s="38"/>
      <c r="B281" s="179"/>
      <c r="C281" s="180" t="s">
        <v>535</v>
      </c>
      <c r="D281" s="180" t="s">
        <v>148</v>
      </c>
      <c r="E281" s="181" t="s">
        <v>536</v>
      </c>
      <c r="F281" s="182" t="s">
        <v>537</v>
      </c>
      <c r="G281" s="183" t="s">
        <v>89</v>
      </c>
      <c r="H281" s="184">
        <v>240</v>
      </c>
      <c r="I281" s="185"/>
      <c r="J281" s="186">
        <f>ROUND(I281*H281,2)</f>
        <v>0</v>
      </c>
      <c r="K281" s="182" t="s">
        <v>152</v>
      </c>
      <c r="L281" s="39"/>
      <c r="M281" s="187" t="s">
        <v>3</v>
      </c>
      <c r="N281" s="188" t="s">
        <v>43</v>
      </c>
      <c r="O281" s="72"/>
      <c r="P281" s="189">
        <f>O281*H281</f>
        <v>0</v>
      </c>
      <c r="Q281" s="189">
        <v>0.16849</v>
      </c>
      <c r="R281" s="189">
        <f>Q281*H281</f>
        <v>40.437600000000003</v>
      </c>
      <c r="S281" s="189">
        <v>0</v>
      </c>
      <c r="T281" s="19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191" t="s">
        <v>153</v>
      </c>
      <c r="AT281" s="191" t="s">
        <v>148</v>
      </c>
      <c r="AU281" s="191" t="s">
        <v>82</v>
      </c>
      <c r="AY281" s="19" t="s">
        <v>146</v>
      </c>
      <c r="BE281" s="192">
        <f>IF(N281="základní",J281,0)</f>
        <v>0</v>
      </c>
      <c r="BF281" s="192">
        <f>IF(N281="snížená",J281,0)</f>
        <v>0</v>
      </c>
      <c r="BG281" s="192">
        <f>IF(N281="zákl. přenesená",J281,0)</f>
        <v>0</v>
      </c>
      <c r="BH281" s="192">
        <f>IF(N281="sníž. přenesená",J281,0)</f>
        <v>0</v>
      </c>
      <c r="BI281" s="192">
        <f>IF(N281="nulová",J281,0)</f>
        <v>0</v>
      </c>
      <c r="BJ281" s="19" t="s">
        <v>80</v>
      </c>
      <c r="BK281" s="192">
        <f>ROUND(I281*H281,2)</f>
        <v>0</v>
      </c>
      <c r="BL281" s="19" t="s">
        <v>153</v>
      </c>
      <c r="BM281" s="191" t="s">
        <v>538</v>
      </c>
    </row>
    <row r="282" s="2" customFormat="1">
      <c r="A282" s="38"/>
      <c r="B282" s="39"/>
      <c r="C282" s="38"/>
      <c r="D282" s="193" t="s">
        <v>155</v>
      </c>
      <c r="E282" s="38"/>
      <c r="F282" s="194" t="s">
        <v>539</v>
      </c>
      <c r="G282" s="38"/>
      <c r="H282" s="38"/>
      <c r="I282" s="119"/>
      <c r="J282" s="38"/>
      <c r="K282" s="38"/>
      <c r="L282" s="39"/>
      <c r="M282" s="195"/>
      <c r="N282" s="196"/>
      <c r="O282" s="72"/>
      <c r="P282" s="72"/>
      <c r="Q282" s="72"/>
      <c r="R282" s="72"/>
      <c r="S282" s="72"/>
      <c r="T282" s="73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9" t="s">
        <v>155</v>
      </c>
      <c r="AU282" s="19" t="s">
        <v>82</v>
      </c>
    </row>
    <row r="283" s="13" customFormat="1">
      <c r="A283" s="13"/>
      <c r="B283" s="197"/>
      <c r="C283" s="13"/>
      <c r="D283" s="193" t="s">
        <v>157</v>
      </c>
      <c r="E283" s="198" t="s">
        <v>3</v>
      </c>
      <c r="F283" s="199" t="s">
        <v>540</v>
      </c>
      <c r="G283" s="13"/>
      <c r="H283" s="200">
        <v>240</v>
      </c>
      <c r="I283" s="201"/>
      <c r="J283" s="13"/>
      <c r="K283" s="13"/>
      <c r="L283" s="197"/>
      <c r="M283" s="202"/>
      <c r="N283" s="203"/>
      <c r="O283" s="203"/>
      <c r="P283" s="203"/>
      <c r="Q283" s="203"/>
      <c r="R283" s="203"/>
      <c r="S283" s="203"/>
      <c r="T283" s="20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8" t="s">
        <v>157</v>
      </c>
      <c r="AU283" s="198" t="s">
        <v>82</v>
      </c>
      <c r="AV283" s="13" t="s">
        <v>82</v>
      </c>
      <c r="AW283" s="13" t="s">
        <v>33</v>
      </c>
      <c r="AX283" s="13" t="s">
        <v>72</v>
      </c>
      <c r="AY283" s="198" t="s">
        <v>146</v>
      </c>
    </row>
    <row r="284" s="14" customFormat="1">
      <c r="A284" s="14"/>
      <c r="B284" s="205"/>
      <c r="C284" s="14"/>
      <c r="D284" s="193" t="s">
        <v>157</v>
      </c>
      <c r="E284" s="206" t="s">
        <v>95</v>
      </c>
      <c r="F284" s="207" t="s">
        <v>189</v>
      </c>
      <c r="G284" s="14"/>
      <c r="H284" s="208">
        <v>240</v>
      </c>
      <c r="I284" s="209"/>
      <c r="J284" s="14"/>
      <c r="K284" s="14"/>
      <c r="L284" s="205"/>
      <c r="M284" s="210"/>
      <c r="N284" s="211"/>
      <c r="O284" s="211"/>
      <c r="P284" s="211"/>
      <c r="Q284" s="211"/>
      <c r="R284" s="211"/>
      <c r="S284" s="211"/>
      <c r="T284" s="212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06" t="s">
        <v>157</v>
      </c>
      <c r="AU284" s="206" t="s">
        <v>82</v>
      </c>
      <c r="AV284" s="14" t="s">
        <v>153</v>
      </c>
      <c r="AW284" s="14" t="s">
        <v>4</v>
      </c>
      <c r="AX284" s="14" t="s">
        <v>80</v>
      </c>
      <c r="AY284" s="206" t="s">
        <v>146</v>
      </c>
    </row>
    <row r="285" s="2" customFormat="1" ht="16.5" customHeight="1">
      <c r="A285" s="38"/>
      <c r="B285" s="179"/>
      <c r="C285" s="220" t="s">
        <v>541</v>
      </c>
      <c r="D285" s="220" t="s">
        <v>260</v>
      </c>
      <c r="E285" s="221" t="s">
        <v>542</v>
      </c>
      <c r="F285" s="222" t="s">
        <v>543</v>
      </c>
      <c r="G285" s="223" t="s">
        <v>89</v>
      </c>
      <c r="H285" s="224">
        <v>0</v>
      </c>
      <c r="I285" s="225"/>
      <c r="J285" s="226">
        <f>ROUND(I285*H285,2)</f>
        <v>0</v>
      </c>
      <c r="K285" s="222" t="s">
        <v>152</v>
      </c>
      <c r="L285" s="227"/>
      <c r="M285" s="228" t="s">
        <v>3</v>
      </c>
      <c r="N285" s="229" t="s">
        <v>43</v>
      </c>
      <c r="O285" s="72"/>
      <c r="P285" s="189">
        <f>O285*H285</f>
        <v>0</v>
      </c>
      <c r="Q285" s="189">
        <v>0.20000000000000001</v>
      </c>
      <c r="R285" s="189">
        <f>Q285*H285</f>
        <v>0</v>
      </c>
      <c r="S285" s="189">
        <v>0</v>
      </c>
      <c r="T285" s="19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191" t="s">
        <v>190</v>
      </c>
      <c r="AT285" s="191" t="s">
        <v>260</v>
      </c>
      <c r="AU285" s="191" t="s">
        <v>82</v>
      </c>
      <c r="AY285" s="19" t="s">
        <v>146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19" t="s">
        <v>80</v>
      </c>
      <c r="BK285" s="192">
        <f>ROUND(I285*H285,2)</f>
        <v>0</v>
      </c>
      <c r="BL285" s="19" t="s">
        <v>153</v>
      </c>
      <c r="BM285" s="191" t="s">
        <v>544</v>
      </c>
    </row>
    <row r="286" s="13" customFormat="1">
      <c r="A286" s="13"/>
      <c r="B286" s="197"/>
      <c r="C286" s="13"/>
      <c r="D286" s="193" t="s">
        <v>157</v>
      </c>
      <c r="E286" s="198" t="s">
        <v>3</v>
      </c>
      <c r="F286" s="199" t="s">
        <v>545</v>
      </c>
      <c r="G286" s="13"/>
      <c r="H286" s="200">
        <v>0</v>
      </c>
      <c r="I286" s="201"/>
      <c r="J286" s="13"/>
      <c r="K286" s="13"/>
      <c r="L286" s="197"/>
      <c r="M286" s="202"/>
      <c r="N286" s="203"/>
      <c r="O286" s="203"/>
      <c r="P286" s="203"/>
      <c r="Q286" s="203"/>
      <c r="R286" s="203"/>
      <c r="S286" s="203"/>
      <c r="T286" s="20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8" t="s">
        <v>157</v>
      </c>
      <c r="AU286" s="198" t="s">
        <v>82</v>
      </c>
      <c r="AV286" s="13" t="s">
        <v>82</v>
      </c>
      <c r="AW286" s="13" t="s">
        <v>33</v>
      </c>
      <c r="AX286" s="13" t="s">
        <v>80</v>
      </c>
      <c r="AY286" s="198" t="s">
        <v>146</v>
      </c>
    </row>
    <row r="287" s="2" customFormat="1" ht="21.75" customHeight="1">
      <c r="A287" s="38"/>
      <c r="B287" s="179"/>
      <c r="C287" s="180" t="s">
        <v>546</v>
      </c>
      <c r="D287" s="180" t="s">
        <v>148</v>
      </c>
      <c r="E287" s="181" t="s">
        <v>547</v>
      </c>
      <c r="F287" s="182" t="s">
        <v>548</v>
      </c>
      <c r="G287" s="183" t="s">
        <v>100</v>
      </c>
      <c r="H287" s="184">
        <v>42.75</v>
      </c>
      <c r="I287" s="185"/>
      <c r="J287" s="186">
        <f>ROUND(I287*H287,2)</f>
        <v>0</v>
      </c>
      <c r="K287" s="182" t="s">
        <v>152</v>
      </c>
      <c r="L287" s="39"/>
      <c r="M287" s="187" t="s">
        <v>3</v>
      </c>
      <c r="N287" s="188" t="s">
        <v>43</v>
      </c>
      <c r="O287" s="72"/>
      <c r="P287" s="189">
        <f>O287*H287</f>
        <v>0</v>
      </c>
      <c r="Q287" s="189">
        <v>2.2563399999999998</v>
      </c>
      <c r="R287" s="189">
        <f>Q287*H287</f>
        <v>96.458534999999998</v>
      </c>
      <c r="S287" s="189">
        <v>0</v>
      </c>
      <c r="T287" s="190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191" t="s">
        <v>153</v>
      </c>
      <c r="AT287" s="191" t="s">
        <v>148</v>
      </c>
      <c r="AU287" s="191" t="s">
        <v>82</v>
      </c>
      <c r="AY287" s="19" t="s">
        <v>146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19" t="s">
        <v>80</v>
      </c>
      <c r="BK287" s="192">
        <f>ROUND(I287*H287,2)</f>
        <v>0</v>
      </c>
      <c r="BL287" s="19" t="s">
        <v>153</v>
      </c>
      <c r="BM287" s="191" t="s">
        <v>549</v>
      </c>
    </row>
    <row r="288" s="13" customFormat="1">
      <c r="A288" s="13"/>
      <c r="B288" s="197"/>
      <c r="C288" s="13"/>
      <c r="D288" s="193" t="s">
        <v>157</v>
      </c>
      <c r="E288" s="198" t="s">
        <v>3</v>
      </c>
      <c r="F288" s="199" t="s">
        <v>550</v>
      </c>
      <c r="G288" s="13"/>
      <c r="H288" s="200">
        <v>36</v>
      </c>
      <c r="I288" s="201"/>
      <c r="J288" s="13"/>
      <c r="K288" s="13"/>
      <c r="L288" s="197"/>
      <c r="M288" s="202"/>
      <c r="N288" s="203"/>
      <c r="O288" s="203"/>
      <c r="P288" s="203"/>
      <c r="Q288" s="203"/>
      <c r="R288" s="203"/>
      <c r="S288" s="203"/>
      <c r="T288" s="20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8" t="s">
        <v>157</v>
      </c>
      <c r="AU288" s="198" t="s">
        <v>82</v>
      </c>
      <c r="AV288" s="13" t="s">
        <v>82</v>
      </c>
      <c r="AW288" s="13" t="s">
        <v>33</v>
      </c>
      <c r="AX288" s="13" t="s">
        <v>72</v>
      </c>
      <c r="AY288" s="198" t="s">
        <v>146</v>
      </c>
    </row>
    <row r="289" s="13" customFormat="1">
      <c r="A289" s="13"/>
      <c r="B289" s="197"/>
      <c r="C289" s="13"/>
      <c r="D289" s="193" t="s">
        <v>157</v>
      </c>
      <c r="E289" s="198" t="s">
        <v>3</v>
      </c>
      <c r="F289" s="199" t="s">
        <v>551</v>
      </c>
      <c r="G289" s="13"/>
      <c r="H289" s="200">
        <v>6.75</v>
      </c>
      <c r="I289" s="201"/>
      <c r="J289" s="13"/>
      <c r="K289" s="13"/>
      <c r="L289" s="197"/>
      <c r="M289" s="202"/>
      <c r="N289" s="203"/>
      <c r="O289" s="203"/>
      <c r="P289" s="203"/>
      <c r="Q289" s="203"/>
      <c r="R289" s="203"/>
      <c r="S289" s="203"/>
      <c r="T289" s="20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8" t="s">
        <v>157</v>
      </c>
      <c r="AU289" s="198" t="s">
        <v>82</v>
      </c>
      <c r="AV289" s="13" t="s">
        <v>82</v>
      </c>
      <c r="AW289" s="13" t="s">
        <v>33</v>
      </c>
      <c r="AX289" s="13" t="s">
        <v>72</v>
      </c>
      <c r="AY289" s="198" t="s">
        <v>146</v>
      </c>
    </row>
    <row r="290" s="14" customFormat="1">
      <c r="A290" s="14"/>
      <c r="B290" s="205"/>
      <c r="C290" s="14"/>
      <c r="D290" s="193" t="s">
        <v>157</v>
      </c>
      <c r="E290" s="206" t="s">
        <v>3</v>
      </c>
      <c r="F290" s="207" t="s">
        <v>189</v>
      </c>
      <c r="G290" s="14"/>
      <c r="H290" s="208">
        <v>42.75</v>
      </c>
      <c r="I290" s="209"/>
      <c r="J290" s="14"/>
      <c r="K290" s="14"/>
      <c r="L290" s="205"/>
      <c r="M290" s="210"/>
      <c r="N290" s="211"/>
      <c r="O290" s="211"/>
      <c r="P290" s="211"/>
      <c r="Q290" s="211"/>
      <c r="R290" s="211"/>
      <c r="S290" s="211"/>
      <c r="T290" s="21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06" t="s">
        <v>157</v>
      </c>
      <c r="AU290" s="206" t="s">
        <v>82</v>
      </c>
      <c r="AV290" s="14" t="s">
        <v>153</v>
      </c>
      <c r="AW290" s="14" t="s">
        <v>33</v>
      </c>
      <c r="AX290" s="14" t="s">
        <v>80</v>
      </c>
      <c r="AY290" s="206" t="s">
        <v>146</v>
      </c>
    </row>
    <row r="291" s="2" customFormat="1" ht="21.75" customHeight="1">
      <c r="A291" s="38"/>
      <c r="B291" s="179"/>
      <c r="C291" s="180" t="s">
        <v>552</v>
      </c>
      <c r="D291" s="180" t="s">
        <v>148</v>
      </c>
      <c r="E291" s="181" t="s">
        <v>553</v>
      </c>
      <c r="F291" s="182" t="s">
        <v>554</v>
      </c>
      <c r="G291" s="183" t="s">
        <v>89</v>
      </c>
      <c r="H291" s="184">
        <v>170</v>
      </c>
      <c r="I291" s="185"/>
      <c r="J291" s="186">
        <f>ROUND(I291*H291,2)</f>
        <v>0</v>
      </c>
      <c r="K291" s="182" t="s">
        <v>152</v>
      </c>
      <c r="L291" s="39"/>
      <c r="M291" s="187" t="s">
        <v>3</v>
      </c>
      <c r="N291" s="188" t="s">
        <v>43</v>
      </c>
      <c r="O291" s="72"/>
      <c r="P291" s="189">
        <f>O291*H291</f>
        <v>0</v>
      </c>
      <c r="Q291" s="189">
        <v>0.00036999999999999999</v>
      </c>
      <c r="R291" s="189">
        <f>Q291*H291</f>
        <v>0.062899999999999998</v>
      </c>
      <c r="S291" s="189">
        <v>0</v>
      </c>
      <c r="T291" s="19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191" t="s">
        <v>153</v>
      </c>
      <c r="AT291" s="191" t="s">
        <v>148</v>
      </c>
      <c r="AU291" s="191" t="s">
        <v>82</v>
      </c>
      <c r="AY291" s="19" t="s">
        <v>146</v>
      </c>
      <c r="BE291" s="192">
        <f>IF(N291="základní",J291,0)</f>
        <v>0</v>
      </c>
      <c r="BF291" s="192">
        <f>IF(N291="snížená",J291,0)</f>
        <v>0</v>
      </c>
      <c r="BG291" s="192">
        <f>IF(N291="zákl. přenesená",J291,0)</f>
        <v>0</v>
      </c>
      <c r="BH291" s="192">
        <f>IF(N291="sníž. přenesená",J291,0)</f>
        <v>0</v>
      </c>
      <c r="BI291" s="192">
        <f>IF(N291="nulová",J291,0)</f>
        <v>0</v>
      </c>
      <c r="BJ291" s="19" t="s">
        <v>80</v>
      </c>
      <c r="BK291" s="192">
        <f>ROUND(I291*H291,2)</f>
        <v>0</v>
      </c>
      <c r="BL291" s="19" t="s">
        <v>153</v>
      </c>
      <c r="BM291" s="191" t="s">
        <v>555</v>
      </c>
    </row>
    <row r="292" s="2" customFormat="1">
      <c r="A292" s="38"/>
      <c r="B292" s="39"/>
      <c r="C292" s="38"/>
      <c r="D292" s="193" t="s">
        <v>155</v>
      </c>
      <c r="E292" s="38"/>
      <c r="F292" s="194" t="s">
        <v>556</v>
      </c>
      <c r="G292" s="38"/>
      <c r="H292" s="38"/>
      <c r="I292" s="119"/>
      <c r="J292" s="38"/>
      <c r="K292" s="38"/>
      <c r="L292" s="39"/>
      <c r="M292" s="195"/>
      <c r="N292" s="196"/>
      <c r="O292" s="72"/>
      <c r="P292" s="72"/>
      <c r="Q292" s="72"/>
      <c r="R292" s="72"/>
      <c r="S292" s="72"/>
      <c r="T292" s="73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9" t="s">
        <v>155</v>
      </c>
      <c r="AU292" s="19" t="s">
        <v>82</v>
      </c>
    </row>
    <row r="293" s="13" customFormat="1">
      <c r="A293" s="13"/>
      <c r="B293" s="197"/>
      <c r="C293" s="13"/>
      <c r="D293" s="193" t="s">
        <v>157</v>
      </c>
      <c r="E293" s="198" t="s">
        <v>3</v>
      </c>
      <c r="F293" s="199" t="s">
        <v>557</v>
      </c>
      <c r="G293" s="13"/>
      <c r="H293" s="200">
        <v>170</v>
      </c>
      <c r="I293" s="201"/>
      <c r="J293" s="13"/>
      <c r="K293" s="13"/>
      <c r="L293" s="197"/>
      <c r="M293" s="202"/>
      <c r="N293" s="203"/>
      <c r="O293" s="203"/>
      <c r="P293" s="203"/>
      <c r="Q293" s="203"/>
      <c r="R293" s="203"/>
      <c r="S293" s="203"/>
      <c r="T293" s="20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8" t="s">
        <v>157</v>
      </c>
      <c r="AU293" s="198" t="s">
        <v>82</v>
      </c>
      <c r="AV293" s="13" t="s">
        <v>82</v>
      </c>
      <c r="AW293" s="13" t="s">
        <v>33</v>
      </c>
      <c r="AX293" s="13" t="s">
        <v>80</v>
      </c>
      <c r="AY293" s="198" t="s">
        <v>146</v>
      </c>
    </row>
    <row r="294" s="2" customFormat="1" ht="16.5" customHeight="1">
      <c r="A294" s="38"/>
      <c r="B294" s="179"/>
      <c r="C294" s="180" t="s">
        <v>558</v>
      </c>
      <c r="D294" s="180" t="s">
        <v>148</v>
      </c>
      <c r="E294" s="181" t="s">
        <v>559</v>
      </c>
      <c r="F294" s="182" t="s">
        <v>560</v>
      </c>
      <c r="G294" s="183" t="s">
        <v>151</v>
      </c>
      <c r="H294" s="184">
        <v>2300</v>
      </c>
      <c r="I294" s="185"/>
      <c r="J294" s="186">
        <f>ROUND(I294*H294,2)</f>
        <v>0</v>
      </c>
      <c r="K294" s="182" t="s">
        <v>3</v>
      </c>
      <c r="L294" s="39"/>
      <c r="M294" s="187" t="s">
        <v>3</v>
      </c>
      <c r="N294" s="188" t="s">
        <v>43</v>
      </c>
      <c r="O294" s="72"/>
      <c r="P294" s="189">
        <f>O294*H294</f>
        <v>0</v>
      </c>
      <c r="Q294" s="189">
        <v>0.0010200000000000001</v>
      </c>
      <c r="R294" s="189">
        <f>Q294*H294</f>
        <v>2.3460000000000001</v>
      </c>
      <c r="S294" s="189">
        <v>0</v>
      </c>
      <c r="T294" s="19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191" t="s">
        <v>153</v>
      </c>
      <c r="AT294" s="191" t="s">
        <v>148</v>
      </c>
      <c r="AU294" s="191" t="s">
        <v>82</v>
      </c>
      <c r="AY294" s="19" t="s">
        <v>146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19" t="s">
        <v>80</v>
      </c>
      <c r="BK294" s="192">
        <f>ROUND(I294*H294,2)</f>
        <v>0</v>
      </c>
      <c r="BL294" s="19" t="s">
        <v>153</v>
      </c>
      <c r="BM294" s="191" t="s">
        <v>561</v>
      </c>
    </row>
    <row r="295" s="2" customFormat="1">
      <c r="A295" s="38"/>
      <c r="B295" s="39"/>
      <c r="C295" s="38"/>
      <c r="D295" s="193" t="s">
        <v>155</v>
      </c>
      <c r="E295" s="38"/>
      <c r="F295" s="194" t="s">
        <v>562</v>
      </c>
      <c r="G295" s="38"/>
      <c r="H295" s="38"/>
      <c r="I295" s="119"/>
      <c r="J295" s="38"/>
      <c r="K295" s="38"/>
      <c r="L295" s="39"/>
      <c r="M295" s="195"/>
      <c r="N295" s="196"/>
      <c r="O295" s="72"/>
      <c r="P295" s="72"/>
      <c r="Q295" s="72"/>
      <c r="R295" s="72"/>
      <c r="S295" s="72"/>
      <c r="T295" s="73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9" t="s">
        <v>155</v>
      </c>
      <c r="AU295" s="19" t="s">
        <v>82</v>
      </c>
    </row>
    <row r="296" s="13" customFormat="1">
      <c r="A296" s="13"/>
      <c r="B296" s="197"/>
      <c r="C296" s="13"/>
      <c r="D296" s="193" t="s">
        <v>157</v>
      </c>
      <c r="E296" s="198" t="s">
        <v>3</v>
      </c>
      <c r="F296" s="199" t="s">
        <v>563</v>
      </c>
      <c r="G296" s="13"/>
      <c r="H296" s="200">
        <v>2300</v>
      </c>
      <c r="I296" s="201"/>
      <c r="J296" s="13"/>
      <c r="K296" s="13"/>
      <c r="L296" s="197"/>
      <c r="M296" s="202"/>
      <c r="N296" s="203"/>
      <c r="O296" s="203"/>
      <c r="P296" s="203"/>
      <c r="Q296" s="203"/>
      <c r="R296" s="203"/>
      <c r="S296" s="203"/>
      <c r="T296" s="20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198" t="s">
        <v>157</v>
      </c>
      <c r="AU296" s="198" t="s">
        <v>82</v>
      </c>
      <c r="AV296" s="13" t="s">
        <v>82</v>
      </c>
      <c r="AW296" s="13" t="s">
        <v>33</v>
      </c>
      <c r="AX296" s="13" t="s">
        <v>80</v>
      </c>
      <c r="AY296" s="198" t="s">
        <v>146</v>
      </c>
    </row>
    <row r="297" s="2" customFormat="1" ht="33" customHeight="1">
      <c r="A297" s="38"/>
      <c r="B297" s="179"/>
      <c r="C297" s="180" t="s">
        <v>564</v>
      </c>
      <c r="D297" s="180" t="s">
        <v>148</v>
      </c>
      <c r="E297" s="181" t="s">
        <v>565</v>
      </c>
      <c r="F297" s="182" t="s">
        <v>566</v>
      </c>
      <c r="G297" s="183" t="s">
        <v>89</v>
      </c>
      <c r="H297" s="184">
        <v>170</v>
      </c>
      <c r="I297" s="185"/>
      <c r="J297" s="186">
        <f>ROUND(I297*H297,2)</f>
        <v>0</v>
      </c>
      <c r="K297" s="182" t="s">
        <v>152</v>
      </c>
      <c r="L297" s="39"/>
      <c r="M297" s="187" t="s">
        <v>3</v>
      </c>
      <c r="N297" s="188" t="s">
        <v>43</v>
      </c>
      <c r="O297" s="72"/>
      <c r="P297" s="189">
        <f>O297*H297</f>
        <v>0</v>
      </c>
      <c r="Q297" s="189">
        <v>0</v>
      </c>
      <c r="R297" s="189">
        <f>Q297*H297</f>
        <v>0</v>
      </c>
      <c r="S297" s="189">
        <v>0</v>
      </c>
      <c r="T297" s="190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191" t="s">
        <v>153</v>
      </c>
      <c r="AT297" s="191" t="s">
        <v>148</v>
      </c>
      <c r="AU297" s="191" t="s">
        <v>82</v>
      </c>
      <c r="AY297" s="19" t="s">
        <v>146</v>
      </c>
      <c r="BE297" s="192">
        <f>IF(N297="základní",J297,0)</f>
        <v>0</v>
      </c>
      <c r="BF297" s="192">
        <f>IF(N297="snížená",J297,0)</f>
        <v>0</v>
      </c>
      <c r="BG297" s="192">
        <f>IF(N297="zákl. přenesená",J297,0)</f>
        <v>0</v>
      </c>
      <c r="BH297" s="192">
        <f>IF(N297="sníž. přenesená",J297,0)</f>
        <v>0</v>
      </c>
      <c r="BI297" s="192">
        <f>IF(N297="nulová",J297,0)</f>
        <v>0</v>
      </c>
      <c r="BJ297" s="19" t="s">
        <v>80</v>
      </c>
      <c r="BK297" s="192">
        <f>ROUND(I297*H297,2)</f>
        <v>0</v>
      </c>
      <c r="BL297" s="19" t="s">
        <v>153</v>
      </c>
      <c r="BM297" s="191" t="s">
        <v>567</v>
      </c>
    </row>
    <row r="298" s="2" customFormat="1">
      <c r="A298" s="38"/>
      <c r="B298" s="39"/>
      <c r="C298" s="38"/>
      <c r="D298" s="193" t="s">
        <v>155</v>
      </c>
      <c r="E298" s="38"/>
      <c r="F298" s="194" t="s">
        <v>568</v>
      </c>
      <c r="G298" s="38"/>
      <c r="H298" s="38"/>
      <c r="I298" s="119"/>
      <c r="J298" s="38"/>
      <c r="K298" s="38"/>
      <c r="L298" s="39"/>
      <c r="M298" s="195"/>
      <c r="N298" s="196"/>
      <c r="O298" s="72"/>
      <c r="P298" s="72"/>
      <c r="Q298" s="72"/>
      <c r="R298" s="72"/>
      <c r="S298" s="72"/>
      <c r="T298" s="73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9" t="s">
        <v>155</v>
      </c>
      <c r="AU298" s="19" t="s">
        <v>82</v>
      </c>
    </row>
    <row r="299" s="2" customFormat="1" ht="78" customHeight="1">
      <c r="A299" s="38"/>
      <c r="B299" s="179"/>
      <c r="C299" s="180" t="s">
        <v>569</v>
      </c>
      <c r="D299" s="180" t="s">
        <v>148</v>
      </c>
      <c r="E299" s="181" t="s">
        <v>570</v>
      </c>
      <c r="F299" s="182" t="s">
        <v>571</v>
      </c>
      <c r="G299" s="183" t="s">
        <v>89</v>
      </c>
      <c r="H299" s="184">
        <v>330</v>
      </c>
      <c r="I299" s="185"/>
      <c r="J299" s="186">
        <f>ROUND(I299*H299,2)</f>
        <v>0</v>
      </c>
      <c r="K299" s="182" t="s">
        <v>152</v>
      </c>
      <c r="L299" s="39"/>
      <c r="M299" s="187" t="s">
        <v>3</v>
      </c>
      <c r="N299" s="188" t="s">
        <v>43</v>
      </c>
      <c r="O299" s="72"/>
      <c r="P299" s="189">
        <f>O299*H299</f>
        <v>0</v>
      </c>
      <c r="Q299" s="189">
        <v>0</v>
      </c>
      <c r="R299" s="189">
        <f>Q299*H299</f>
        <v>0</v>
      </c>
      <c r="S299" s="189">
        <v>0.19400000000000001</v>
      </c>
      <c r="T299" s="190">
        <f>S299*H299</f>
        <v>64.019999999999996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191" t="s">
        <v>153</v>
      </c>
      <c r="AT299" s="191" t="s">
        <v>148</v>
      </c>
      <c r="AU299" s="191" t="s">
        <v>82</v>
      </c>
      <c r="AY299" s="19" t="s">
        <v>146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19" t="s">
        <v>80</v>
      </c>
      <c r="BK299" s="192">
        <f>ROUND(I299*H299,2)</f>
        <v>0</v>
      </c>
      <c r="BL299" s="19" t="s">
        <v>153</v>
      </c>
      <c r="BM299" s="191" t="s">
        <v>572</v>
      </c>
    </row>
    <row r="300" s="2" customFormat="1">
      <c r="A300" s="38"/>
      <c r="B300" s="39"/>
      <c r="C300" s="38"/>
      <c r="D300" s="193" t="s">
        <v>155</v>
      </c>
      <c r="E300" s="38"/>
      <c r="F300" s="194" t="s">
        <v>573</v>
      </c>
      <c r="G300" s="38"/>
      <c r="H300" s="38"/>
      <c r="I300" s="119"/>
      <c r="J300" s="38"/>
      <c r="K300" s="38"/>
      <c r="L300" s="39"/>
      <c r="M300" s="195"/>
      <c r="N300" s="196"/>
      <c r="O300" s="72"/>
      <c r="P300" s="72"/>
      <c r="Q300" s="72"/>
      <c r="R300" s="72"/>
      <c r="S300" s="72"/>
      <c r="T300" s="73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9" t="s">
        <v>155</v>
      </c>
      <c r="AU300" s="19" t="s">
        <v>82</v>
      </c>
    </row>
    <row r="301" s="13" customFormat="1">
      <c r="A301" s="13"/>
      <c r="B301" s="197"/>
      <c r="C301" s="13"/>
      <c r="D301" s="193" t="s">
        <v>157</v>
      </c>
      <c r="E301" s="198" t="s">
        <v>3</v>
      </c>
      <c r="F301" s="199" t="s">
        <v>574</v>
      </c>
      <c r="G301" s="13"/>
      <c r="H301" s="200">
        <v>330</v>
      </c>
      <c r="I301" s="201"/>
      <c r="J301" s="13"/>
      <c r="K301" s="13"/>
      <c r="L301" s="197"/>
      <c r="M301" s="202"/>
      <c r="N301" s="203"/>
      <c r="O301" s="203"/>
      <c r="P301" s="203"/>
      <c r="Q301" s="203"/>
      <c r="R301" s="203"/>
      <c r="S301" s="203"/>
      <c r="T301" s="20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198" t="s">
        <v>157</v>
      </c>
      <c r="AU301" s="198" t="s">
        <v>82</v>
      </c>
      <c r="AV301" s="13" t="s">
        <v>82</v>
      </c>
      <c r="AW301" s="13" t="s">
        <v>33</v>
      </c>
      <c r="AX301" s="13" t="s">
        <v>80</v>
      </c>
      <c r="AY301" s="198" t="s">
        <v>146</v>
      </c>
    </row>
    <row r="302" s="2" customFormat="1" ht="21.75" customHeight="1">
      <c r="A302" s="38"/>
      <c r="B302" s="179"/>
      <c r="C302" s="180" t="s">
        <v>575</v>
      </c>
      <c r="D302" s="180" t="s">
        <v>148</v>
      </c>
      <c r="E302" s="181" t="s">
        <v>576</v>
      </c>
      <c r="F302" s="182" t="s">
        <v>577</v>
      </c>
      <c r="G302" s="183" t="s">
        <v>151</v>
      </c>
      <c r="H302" s="184">
        <v>2265</v>
      </c>
      <c r="I302" s="185"/>
      <c r="J302" s="186">
        <f>ROUND(I302*H302,2)</f>
        <v>0</v>
      </c>
      <c r="K302" s="182" t="s">
        <v>152</v>
      </c>
      <c r="L302" s="39"/>
      <c r="M302" s="187" t="s">
        <v>3</v>
      </c>
      <c r="N302" s="188" t="s">
        <v>43</v>
      </c>
      <c r="O302" s="72"/>
      <c r="P302" s="189">
        <f>O302*H302</f>
        <v>0</v>
      </c>
      <c r="Q302" s="189">
        <v>0</v>
      </c>
      <c r="R302" s="189">
        <f>Q302*H302</f>
        <v>0</v>
      </c>
      <c r="S302" s="189">
        <v>0.02</v>
      </c>
      <c r="T302" s="190">
        <f>S302*H302</f>
        <v>45.300000000000004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191" t="s">
        <v>153</v>
      </c>
      <c r="AT302" s="191" t="s">
        <v>148</v>
      </c>
      <c r="AU302" s="191" t="s">
        <v>82</v>
      </c>
      <c r="AY302" s="19" t="s">
        <v>146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19" t="s">
        <v>80</v>
      </c>
      <c r="BK302" s="192">
        <f>ROUND(I302*H302,2)</f>
        <v>0</v>
      </c>
      <c r="BL302" s="19" t="s">
        <v>153</v>
      </c>
      <c r="BM302" s="191" t="s">
        <v>578</v>
      </c>
    </row>
    <row r="303" s="2" customFormat="1">
      <c r="A303" s="38"/>
      <c r="B303" s="39"/>
      <c r="C303" s="38"/>
      <c r="D303" s="193" t="s">
        <v>155</v>
      </c>
      <c r="E303" s="38"/>
      <c r="F303" s="194" t="s">
        <v>579</v>
      </c>
      <c r="G303" s="38"/>
      <c r="H303" s="38"/>
      <c r="I303" s="119"/>
      <c r="J303" s="38"/>
      <c r="K303" s="38"/>
      <c r="L303" s="39"/>
      <c r="M303" s="195"/>
      <c r="N303" s="196"/>
      <c r="O303" s="72"/>
      <c r="P303" s="72"/>
      <c r="Q303" s="72"/>
      <c r="R303" s="72"/>
      <c r="S303" s="72"/>
      <c r="T303" s="73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9" t="s">
        <v>155</v>
      </c>
      <c r="AU303" s="19" t="s">
        <v>82</v>
      </c>
    </row>
    <row r="304" s="2" customFormat="1" ht="55.5" customHeight="1">
      <c r="A304" s="38"/>
      <c r="B304" s="179"/>
      <c r="C304" s="180" t="s">
        <v>580</v>
      </c>
      <c r="D304" s="180" t="s">
        <v>148</v>
      </c>
      <c r="E304" s="181" t="s">
        <v>581</v>
      </c>
      <c r="F304" s="182" t="s">
        <v>582</v>
      </c>
      <c r="G304" s="183" t="s">
        <v>151</v>
      </c>
      <c r="H304" s="184">
        <v>2265</v>
      </c>
      <c r="I304" s="185"/>
      <c r="J304" s="186">
        <f>ROUND(I304*H304,2)</f>
        <v>0</v>
      </c>
      <c r="K304" s="182" t="s">
        <v>152</v>
      </c>
      <c r="L304" s="39"/>
      <c r="M304" s="187" t="s">
        <v>3</v>
      </c>
      <c r="N304" s="188" t="s">
        <v>43</v>
      </c>
      <c r="O304" s="72"/>
      <c r="P304" s="189">
        <f>O304*H304</f>
        <v>0</v>
      </c>
      <c r="Q304" s="189">
        <v>0</v>
      </c>
      <c r="R304" s="189">
        <f>Q304*H304</f>
        <v>0</v>
      </c>
      <c r="S304" s="189">
        <v>0.02</v>
      </c>
      <c r="T304" s="190">
        <f>S304*H304</f>
        <v>45.300000000000004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191" t="s">
        <v>153</v>
      </c>
      <c r="AT304" s="191" t="s">
        <v>148</v>
      </c>
      <c r="AU304" s="191" t="s">
        <v>82</v>
      </c>
      <c r="AY304" s="19" t="s">
        <v>146</v>
      </c>
      <c r="BE304" s="192">
        <f>IF(N304="základní",J304,0)</f>
        <v>0</v>
      </c>
      <c r="BF304" s="192">
        <f>IF(N304="snížená",J304,0)</f>
        <v>0</v>
      </c>
      <c r="BG304" s="192">
        <f>IF(N304="zákl. přenesená",J304,0)</f>
        <v>0</v>
      </c>
      <c r="BH304" s="192">
        <f>IF(N304="sníž. přenesená",J304,0)</f>
        <v>0</v>
      </c>
      <c r="BI304" s="192">
        <f>IF(N304="nulová",J304,0)</f>
        <v>0</v>
      </c>
      <c r="BJ304" s="19" t="s">
        <v>80</v>
      </c>
      <c r="BK304" s="192">
        <f>ROUND(I304*H304,2)</f>
        <v>0</v>
      </c>
      <c r="BL304" s="19" t="s">
        <v>153</v>
      </c>
      <c r="BM304" s="191" t="s">
        <v>583</v>
      </c>
    </row>
    <row r="305" s="2" customFormat="1">
      <c r="A305" s="38"/>
      <c r="B305" s="39"/>
      <c r="C305" s="38"/>
      <c r="D305" s="193" t="s">
        <v>155</v>
      </c>
      <c r="E305" s="38"/>
      <c r="F305" s="194" t="s">
        <v>579</v>
      </c>
      <c r="G305" s="38"/>
      <c r="H305" s="38"/>
      <c r="I305" s="119"/>
      <c r="J305" s="38"/>
      <c r="K305" s="38"/>
      <c r="L305" s="39"/>
      <c r="M305" s="195"/>
      <c r="N305" s="196"/>
      <c r="O305" s="72"/>
      <c r="P305" s="72"/>
      <c r="Q305" s="72"/>
      <c r="R305" s="72"/>
      <c r="S305" s="72"/>
      <c r="T305" s="73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9" t="s">
        <v>155</v>
      </c>
      <c r="AU305" s="19" t="s">
        <v>82</v>
      </c>
    </row>
    <row r="306" s="13" customFormat="1">
      <c r="A306" s="13"/>
      <c r="B306" s="197"/>
      <c r="C306" s="13"/>
      <c r="D306" s="193" t="s">
        <v>157</v>
      </c>
      <c r="E306" s="198" t="s">
        <v>3</v>
      </c>
      <c r="F306" s="199" t="s">
        <v>584</v>
      </c>
      <c r="G306" s="13"/>
      <c r="H306" s="200">
        <v>2075</v>
      </c>
      <c r="I306" s="201"/>
      <c r="J306" s="13"/>
      <c r="K306" s="13"/>
      <c r="L306" s="197"/>
      <c r="M306" s="202"/>
      <c r="N306" s="203"/>
      <c r="O306" s="203"/>
      <c r="P306" s="203"/>
      <c r="Q306" s="203"/>
      <c r="R306" s="203"/>
      <c r="S306" s="203"/>
      <c r="T306" s="20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198" t="s">
        <v>157</v>
      </c>
      <c r="AU306" s="198" t="s">
        <v>82</v>
      </c>
      <c r="AV306" s="13" t="s">
        <v>82</v>
      </c>
      <c r="AW306" s="13" t="s">
        <v>33</v>
      </c>
      <c r="AX306" s="13" t="s">
        <v>72</v>
      </c>
      <c r="AY306" s="198" t="s">
        <v>146</v>
      </c>
    </row>
    <row r="307" s="13" customFormat="1">
      <c r="A307" s="13"/>
      <c r="B307" s="197"/>
      <c r="C307" s="13"/>
      <c r="D307" s="193" t="s">
        <v>157</v>
      </c>
      <c r="E307" s="198" t="s">
        <v>3</v>
      </c>
      <c r="F307" s="199" t="s">
        <v>585</v>
      </c>
      <c r="G307" s="13"/>
      <c r="H307" s="200">
        <v>190</v>
      </c>
      <c r="I307" s="201"/>
      <c r="J307" s="13"/>
      <c r="K307" s="13"/>
      <c r="L307" s="197"/>
      <c r="M307" s="202"/>
      <c r="N307" s="203"/>
      <c r="O307" s="203"/>
      <c r="P307" s="203"/>
      <c r="Q307" s="203"/>
      <c r="R307" s="203"/>
      <c r="S307" s="203"/>
      <c r="T307" s="204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98" t="s">
        <v>157</v>
      </c>
      <c r="AU307" s="198" t="s">
        <v>82</v>
      </c>
      <c r="AV307" s="13" t="s">
        <v>82</v>
      </c>
      <c r="AW307" s="13" t="s">
        <v>33</v>
      </c>
      <c r="AX307" s="13" t="s">
        <v>72</v>
      </c>
      <c r="AY307" s="198" t="s">
        <v>146</v>
      </c>
    </row>
    <row r="308" s="14" customFormat="1">
      <c r="A308" s="14"/>
      <c r="B308" s="205"/>
      <c r="C308" s="14"/>
      <c r="D308" s="193" t="s">
        <v>157</v>
      </c>
      <c r="E308" s="206" t="s">
        <v>3</v>
      </c>
      <c r="F308" s="207" t="s">
        <v>189</v>
      </c>
      <c r="G308" s="14"/>
      <c r="H308" s="208">
        <v>2265</v>
      </c>
      <c r="I308" s="209"/>
      <c r="J308" s="14"/>
      <c r="K308" s="14"/>
      <c r="L308" s="205"/>
      <c r="M308" s="210"/>
      <c r="N308" s="211"/>
      <c r="O308" s="211"/>
      <c r="P308" s="211"/>
      <c r="Q308" s="211"/>
      <c r="R308" s="211"/>
      <c r="S308" s="211"/>
      <c r="T308" s="212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06" t="s">
        <v>157</v>
      </c>
      <c r="AU308" s="206" t="s">
        <v>82</v>
      </c>
      <c r="AV308" s="14" t="s">
        <v>153</v>
      </c>
      <c r="AW308" s="14" t="s">
        <v>33</v>
      </c>
      <c r="AX308" s="14" t="s">
        <v>80</v>
      </c>
      <c r="AY308" s="206" t="s">
        <v>146</v>
      </c>
    </row>
    <row r="309" s="2" customFormat="1" ht="44.25" customHeight="1">
      <c r="A309" s="38"/>
      <c r="B309" s="179"/>
      <c r="C309" s="180" t="s">
        <v>586</v>
      </c>
      <c r="D309" s="180" t="s">
        <v>148</v>
      </c>
      <c r="E309" s="181" t="s">
        <v>587</v>
      </c>
      <c r="F309" s="182" t="s">
        <v>588</v>
      </c>
      <c r="G309" s="183" t="s">
        <v>392</v>
      </c>
      <c r="H309" s="184">
        <v>2</v>
      </c>
      <c r="I309" s="185"/>
      <c r="J309" s="186">
        <f>ROUND(I309*H309,2)</f>
        <v>0</v>
      </c>
      <c r="K309" s="182" t="s">
        <v>152</v>
      </c>
      <c r="L309" s="39"/>
      <c r="M309" s="187" t="s">
        <v>3</v>
      </c>
      <c r="N309" s="188" t="s">
        <v>43</v>
      </c>
      <c r="O309" s="72"/>
      <c r="P309" s="189">
        <f>O309*H309</f>
        <v>0</v>
      </c>
      <c r="Q309" s="189">
        <v>0</v>
      </c>
      <c r="R309" s="189">
        <f>Q309*H309</f>
        <v>0</v>
      </c>
      <c r="S309" s="189">
        <v>0.082000000000000003</v>
      </c>
      <c r="T309" s="190">
        <f>S309*H309</f>
        <v>0.16400000000000001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191" t="s">
        <v>153</v>
      </c>
      <c r="AT309" s="191" t="s">
        <v>148</v>
      </c>
      <c r="AU309" s="191" t="s">
        <v>82</v>
      </c>
      <c r="AY309" s="19" t="s">
        <v>146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19" t="s">
        <v>80</v>
      </c>
      <c r="BK309" s="192">
        <f>ROUND(I309*H309,2)</f>
        <v>0</v>
      </c>
      <c r="BL309" s="19" t="s">
        <v>153</v>
      </c>
      <c r="BM309" s="191" t="s">
        <v>589</v>
      </c>
    </row>
    <row r="310" s="2" customFormat="1">
      <c r="A310" s="38"/>
      <c r="B310" s="39"/>
      <c r="C310" s="38"/>
      <c r="D310" s="193" t="s">
        <v>155</v>
      </c>
      <c r="E310" s="38"/>
      <c r="F310" s="194" t="s">
        <v>590</v>
      </c>
      <c r="G310" s="38"/>
      <c r="H310" s="38"/>
      <c r="I310" s="119"/>
      <c r="J310" s="38"/>
      <c r="K310" s="38"/>
      <c r="L310" s="39"/>
      <c r="M310" s="195"/>
      <c r="N310" s="196"/>
      <c r="O310" s="72"/>
      <c r="P310" s="72"/>
      <c r="Q310" s="72"/>
      <c r="R310" s="72"/>
      <c r="S310" s="72"/>
      <c r="T310" s="73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9" t="s">
        <v>155</v>
      </c>
      <c r="AU310" s="19" t="s">
        <v>82</v>
      </c>
    </row>
    <row r="311" s="12" customFormat="1" ht="22.8" customHeight="1">
      <c r="A311" s="12"/>
      <c r="B311" s="166"/>
      <c r="C311" s="12"/>
      <c r="D311" s="167" t="s">
        <v>71</v>
      </c>
      <c r="E311" s="177" t="s">
        <v>591</v>
      </c>
      <c r="F311" s="177" t="s">
        <v>592</v>
      </c>
      <c r="G311" s="12"/>
      <c r="H311" s="12"/>
      <c r="I311" s="169"/>
      <c r="J311" s="178">
        <f>BK311</f>
        <v>0</v>
      </c>
      <c r="K311" s="12"/>
      <c r="L311" s="166"/>
      <c r="M311" s="171"/>
      <c r="N311" s="172"/>
      <c r="O311" s="172"/>
      <c r="P311" s="173">
        <f>SUM(P312:P349)</f>
        <v>0</v>
      </c>
      <c r="Q311" s="172"/>
      <c r="R311" s="173">
        <f>SUM(R312:R349)</f>
        <v>0</v>
      </c>
      <c r="S311" s="172"/>
      <c r="T311" s="174">
        <f>SUM(T312:T349)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167" t="s">
        <v>80</v>
      </c>
      <c r="AT311" s="175" t="s">
        <v>71</v>
      </c>
      <c r="AU311" s="175" t="s">
        <v>80</v>
      </c>
      <c r="AY311" s="167" t="s">
        <v>146</v>
      </c>
      <c r="BK311" s="176">
        <f>SUM(BK312:BK349)</f>
        <v>0</v>
      </c>
    </row>
    <row r="312" s="2" customFormat="1" ht="21.75" customHeight="1">
      <c r="A312" s="38"/>
      <c r="B312" s="179"/>
      <c r="C312" s="180" t="s">
        <v>593</v>
      </c>
      <c r="D312" s="180" t="s">
        <v>148</v>
      </c>
      <c r="E312" s="181" t="s">
        <v>594</v>
      </c>
      <c r="F312" s="182" t="s">
        <v>595</v>
      </c>
      <c r="G312" s="183" t="s">
        <v>242</v>
      </c>
      <c r="H312" s="184">
        <v>1.4199999999999999</v>
      </c>
      <c r="I312" s="185"/>
      <c r="J312" s="186">
        <f>ROUND(I312*H312,2)</f>
        <v>0</v>
      </c>
      <c r="K312" s="182" t="s">
        <v>152</v>
      </c>
      <c r="L312" s="39"/>
      <c r="M312" s="187" t="s">
        <v>3</v>
      </c>
      <c r="N312" s="188" t="s">
        <v>43</v>
      </c>
      <c r="O312" s="72"/>
      <c r="P312" s="189">
        <f>O312*H312</f>
        <v>0</v>
      </c>
      <c r="Q312" s="189">
        <v>0</v>
      </c>
      <c r="R312" s="189">
        <f>Q312*H312</f>
        <v>0</v>
      </c>
      <c r="S312" s="189">
        <v>0</v>
      </c>
      <c r="T312" s="19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191" t="s">
        <v>153</v>
      </c>
      <c r="AT312" s="191" t="s">
        <v>148</v>
      </c>
      <c r="AU312" s="191" t="s">
        <v>82</v>
      </c>
      <c r="AY312" s="19" t="s">
        <v>146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19" t="s">
        <v>80</v>
      </c>
      <c r="BK312" s="192">
        <f>ROUND(I312*H312,2)</f>
        <v>0</v>
      </c>
      <c r="BL312" s="19" t="s">
        <v>153</v>
      </c>
      <c r="BM312" s="191" t="s">
        <v>596</v>
      </c>
    </row>
    <row r="313" s="2" customFormat="1">
      <c r="A313" s="38"/>
      <c r="B313" s="39"/>
      <c r="C313" s="38"/>
      <c r="D313" s="193" t="s">
        <v>155</v>
      </c>
      <c r="E313" s="38"/>
      <c r="F313" s="194" t="s">
        <v>597</v>
      </c>
      <c r="G313" s="38"/>
      <c r="H313" s="38"/>
      <c r="I313" s="119"/>
      <c r="J313" s="38"/>
      <c r="K313" s="38"/>
      <c r="L313" s="39"/>
      <c r="M313" s="195"/>
      <c r="N313" s="196"/>
      <c r="O313" s="72"/>
      <c r="P313" s="72"/>
      <c r="Q313" s="72"/>
      <c r="R313" s="72"/>
      <c r="S313" s="72"/>
      <c r="T313" s="73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9" t="s">
        <v>155</v>
      </c>
      <c r="AU313" s="19" t="s">
        <v>82</v>
      </c>
    </row>
    <row r="314" s="13" customFormat="1">
      <c r="A314" s="13"/>
      <c r="B314" s="197"/>
      <c r="C314" s="13"/>
      <c r="D314" s="193" t="s">
        <v>157</v>
      </c>
      <c r="E314" s="198" t="s">
        <v>3</v>
      </c>
      <c r="F314" s="199" t="s">
        <v>598</v>
      </c>
      <c r="G314" s="13"/>
      <c r="H314" s="200">
        <v>1.4199999999999999</v>
      </c>
      <c r="I314" s="201"/>
      <c r="J314" s="13"/>
      <c r="K314" s="13"/>
      <c r="L314" s="197"/>
      <c r="M314" s="202"/>
      <c r="N314" s="203"/>
      <c r="O314" s="203"/>
      <c r="P314" s="203"/>
      <c r="Q314" s="203"/>
      <c r="R314" s="203"/>
      <c r="S314" s="203"/>
      <c r="T314" s="20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98" t="s">
        <v>157</v>
      </c>
      <c r="AU314" s="198" t="s">
        <v>82</v>
      </c>
      <c r="AV314" s="13" t="s">
        <v>82</v>
      </c>
      <c r="AW314" s="13" t="s">
        <v>33</v>
      </c>
      <c r="AX314" s="13" t="s">
        <v>80</v>
      </c>
      <c r="AY314" s="198" t="s">
        <v>146</v>
      </c>
    </row>
    <row r="315" s="2" customFormat="1" ht="33" customHeight="1">
      <c r="A315" s="38"/>
      <c r="B315" s="179"/>
      <c r="C315" s="180" t="s">
        <v>599</v>
      </c>
      <c r="D315" s="180" t="s">
        <v>148</v>
      </c>
      <c r="E315" s="181" t="s">
        <v>600</v>
      </c>
      <c r="F315" s="182" t="s">
        <v>601</v>
      </c>
      <c r="G315" s="183" t="s">
        <v>242</v>
      </c>
      <c r="H315" s="184">
        <v>19.879999999999999</v>
      </c>
      <c r="I315" s="185"/>
      <c r="J315" s="186">
        <f>ROUND(I315*H315,2)</f>
        <v>0</v>
      </c>
      <c r="K315" s="182" t="s">
        <v>152</v>
      </c>
      <c r="L315" s="39"/>
      <c r="M315" s="187" t="s">
        <v>3</v>
      </c>
      <c r="N315" s="188" t="s">
        <v>43</v>
      </c>
      <c r="O315" s="72"/>
      <c r="P315" s="189">
        <f>O315*H315</f>
        <v>0</v>
      </c>
      <c r="Q315" s="189">
        <v>0</v>
      </c>
      <c r="R315" s="189">
        <f>Q315*H315</f>
        <v>0</v>
      </c>
      <c r="S315" s="189">
        <v>0</v>
      </c>
      <c r="T315" s="19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191" t="s">
        <v>153</v>
      </c>
      <c r="AT315" s="191" t="s">
        <v>148</v>
      </c>
      <c r="AU315" s="191" t="s">
        <v>82</v>
      </c>
      <c r="AY315" s="19" t="s">
        <v>146</v>
      </c>
      <c r="BE315" s="192">
        <f>IF(N315="základní",J315,0)</f>
        <v>0</v>
      </c>
      <c r="BF315" s="192">
        <f>IF(N315="snížená",J315,0)</f>
        <v>0</v>
      </c>
      <c r="BG315" s="192">
        <f>IF(N315="zákl. přenesená",J315,0)</f>
        <v>0</v>
      </c>
      <c r="BH315" s="192">
        <f>IF(N315="sníž. přenesená",J315,0)</f>
        <v>0</v>
      </c>
      <c r="BI315" s="192">
        <f>IF(N315="nulová",J315,0)</f>
        <v>0</v>
      </c>
      <c r="BJ315" s="19" t="s">
        <v>80</v>
      </c>
      <c r="BK315" s="192">
        <f>ROUND(I315*H315,2)</f>
        <v>0</v>
      </c>
      <c r="BL315" s="19" t="s">
        <v>153</v>
      </c>
      <c r="BM315" s="191" t="s">
        <v>602</v>
      </c>
    </row>
    <row r="316" s="2" customFormat="1">
      <c r="A316" s="38"/>
      <c r="B316" s="39"/>
      <c r="C316" s="38"/>
      <c r="D316" s="193" t="s">
        <v>155</v>
      </c>
      <c r="E316" s="38"/>
      <c r="F316" s="194" t="s">
        <v>597</v>
      </c>
      <c r="G316" s="38"/>
      <c r="H316" s="38"/>
      <c r="I316" s="119"/>
      <c r="J316" s="38"/>
      <c r="K316" s="38"/>
      <c r="L316" s="39"/>
      <c r="M316" s="195"/>
      <c r="N316" s="196"/>
      <c r="O316" s="72"/>
      <c r="P316" s="72"/>
      <c r="Q316" s="72"/>
      <c r="R316" s="72"/>
      <c r="S316" s="72"/>
      <c r="T316" s="73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9" t="s">
        <v>155</v>
      </c>
      <c r="AU316" s="19" t="s">
        <v>82</v>
      </c>
    </row>
    <row r="317" s="13" customFormat="1">
      <c r="A317" s="13"/>
      <c r="B317" s="197"/>
      <c r="C317" s="13"/>
      <c r="D317" s="193" t="s">
        <v>157</v>
      </c>
      <c r="E317" s="13"/>
      <c r="F317" s="199" t="s">
        <v>603</v>
      </c>
      <c r="G317" s="13"/>
      <c r="H317" s="200">
        <v>19.879999999999999</v>
      </c>
      <c r="I317" s="201"/>
      <c r="J317" s="13"/>
      <c r="K317" s="13"/>
      <c r="L317" s="197"/>
      <c r="M317" s="202"/>
      <c r="N317" s="203"/>
      <c r="O317" s="203"/>
      <c r="P317" s="203"/>
      <c r="Q317" s="203"/>
      <c r="R317" s="203"/>
      <c r="S317" s="203"/>
      <c r="T317" s="20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98" t="s">
        <v>157</v>
      </c>
      <c r="AU317" s="198" t="s">
        <v>82</v>
      </c>
      <c r="AV317" s="13" t="s">
        <v>82</v>
      </c>
      <c r="AW317" s="13" t="s">
        <v>4</v>
      </c>
      <c r="AX317" s="13" t="s">
        <v>80</v>
      </c>
      <c r="AY317" s="198" t="s">
        <v>146</v>
      </c>
    </row>
    <row r="318" s="2" customFormat="1" ht="33" customHeight="1">
      <c r="A318" s="38"/>
      <c r="B318" s="179"/>
      <c r="C318" s="180" t="s">
        <v>604</v>
      </c>
      <c r="D318" s="180" t="s">
        <v>148</v>
      </c>
      <c r="E318" s="181" t="s">
        <v>605</v>
      </c>
      <c r="F318" s="182" t="s">
        <v>606</v>
      </c>
      <c r="G318" s="183" t="s">
        <v>242</v>
      </c>
      <c r="H318" s="184">
        <v>1.22</v>
      </c>
      <c r="I318" s="185"/>
      <c r="J318" s="186">
        <f>ROUND(I318*H318,2)</f>
        <v>0</v>
      </c>
      <c r="K318" s="182" t="s">
        <v>152</v>
      </c>
      <c r="L318" s="39"/>
      <c r="M318" s="187" t="s">
        <v>3</v>
      </c>
      <c r="N318" s="188" t="s">
        <v>43</v>
      </c>
      <c r="O318" s="72"/>
      <c r="P318" s="189">
        <f>O318*H318</f>
        <v>0</v>
      </c>
      <c r="Q318" s="189">
        <v>0</v>
      </c>
      <c r="R318" s="189">
        <f>Q318*H318</f>
        <v>0</v>
      </c>
      <c r="S318" s="189">
        <v>0</v>
      </c>
      <c r="T318" s="19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191" t="s">
        <v>153</v>
      </c>
      <c r="AT318" s="191" t="s">
        <v>148</v>
      </c>
      <c r="AU318" s="191" t="s">
        <v>82</v>
      </c>
      <c r="AY318" s="19" t="s">
        <v>146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19" t="s">
        <v>80</v>
      </c>
      <c r="BK318" s="192">
        <f>ROUND(I318*H318,2)</f>
        <v>0</v>
      </c>
      <c r="BL318" s="19" t="s">
        <v>153</v>
      </c>
      <c r="BM318" s="191" t="s">
        <v>607</v>
      </c>
    </row>
    <row r="319" s="2" customFormat="1">
      <c r="A319" s="38"/>
      <c r="B319" s="39"/>
      <c r="C319" s="38"/>
      <c r="D319" s="193" t="s">
        <v>155</v>
      </c>
      <c r="E319" s="38"/>
      <c r="F319" s="194" t="s">
        <v>608</v>
      </c>
      <c r="G319" s="38"/>
      <c r="H319" s="38"/>
      <c r="I319" s="119"/>
      <c r="J319" s="38"/>
      <c r="K319" s="38"/>
      <c r="L319" s="39"/>
      <c r="M319" s="195"/>
      <c r="N319" s="196"/>
      <c r="O319" s="72"/>
      <c r="P319" s="72"/>
      <c r="Q319" s="72"/>
      <c r="R319" s="72"/>
      <c r="S319" s="72"/>
      <c r="T319" s="73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9" t="s">
        <v>155</v>
      </c>
      <c r="AU319" s="19" t="s">
        <v>82</v>
      </c>
    </row>
    <row r="320" s="13" customFormat="1">
      <c r="A320" s="13"/>
      <c r="B320" s="197"/>
      <c r="C320" s="13"/>
      <c r="D320" s="193" t="s">
        <v>157</v>
      </c>
      <c r="E320" s="198" t="s">
        <v>3</v>
      </c>
      <c r="F320" s="199" t="s">
        <v>609</v>
      </c>
      <c r="G320" s="13"/>
      <c r="H320" s="200">
        <v>1.22</v>
      </c>
      <c r="I320" s="201"/>
      <c r="J320" s="13"/>
      <c r="K320" s="13"/>
      <c r="L320" s="197"/>
      <c r="M320" s="202"/>
      <c r="N320" s="203"/>
      <c r="O320" s="203"/>
      <c r="P320" s="203"/>
      <c r="Q320" s="203"/>
      <c r="R320" s="203"/>
      <c r="S320" s="203"/>
      <c r="T320" s="20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198" t="s">
        <v>157</v>
      </c>
      <c r="AU320" s="198" t="s">
        <v>82</v>
      </c>
      <c r="AV320" s="13" t="s">
        <v>82</v>
      </c>
      <c r="AW320" s="13" t="s">
        <v>33</v>
      </c>
      <c r="AX320" s="13" t="s">
        <v>80</v>
      </c>
      <c r="AY320" s="198" t="s">
        <v>146</v>
      </c>
    </row>
    <row r="321" s="2" customFormat="1" ht="16.5" customHeight="1">
      <c r="A321" s="38"/>
      <c r="B321" s="179"/>
      <c r="C321" s="180" t="s">
        <v>610</v>
      </c>
      <c r="D321" s="180" t="s">
        <v>148</v>
      </c>
      <c r="E321" s="181" t="s">
        <v>611</v>
      </c>
      <c r="F321" s="182" t="s">
        <v>612</v>
      </c>
      <c r="G321" s="183" t="s">
        <v>242</v>
      </c>
      <c r="H321" s="184">
        <v>0.20000000000000001</v>
      </c>
      <c r="I321" s="185"/>
      <c r="J321" s="186">
        <f>ROUND(I321*H321,2)</f>
        <v>0</v>
      </c>
      <c r="K321" s="182" t="s">
        <v>3</v>
      </c>
      <c r="L321" s="39"/>
      <c r="M321" s="187" t="s">
        <v>3</v>
      </c>
      <c r="N321" s="188" t="s">
        <v>43</v>
      </c>
      <c r="O321" s="72"/>
      <c r="P321" s="189">
        <f>O321*H321</f>
        <v>0</v>
      </c>
      <c r="Q321" s="189">
        <v>0</v>
      </c>
      <c r="R321" s="189">
        <f>Q321*H321</f>
        <v>0</v>
      </c>
      <c r="S321" s="189">
        <v>0</v>
      </c>
      <c r="T321" s="19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191" t="s">
        <v>153</v>
      </c>
      <c r="AT321" s="191" t="s">
        <v>148</v>
      </c>
      <c r="AU321" s="191" t="s">
        <v>82</v>
      </c>
      <c r="AY321" s="19" t="s">
        <v>146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19" t="s">
        <v>80</v>
      </c>
      <c r="BK321" s="192">
        <f>ROUND(I321*H321,2)</f>
        <v>0</v>
      </c>
      <c r="BL321" s="19" t="s">
        <v>153</v>
      </c>
      <c r="BM321" s="191" t="s">
        <v>613</v>
      </c>
    </row>
    <row r="322" s="13" customFormat="1">
      <c r="A322" s="13"/>
      <c r="B322" s="197"/>
      <c r="C322" s="13"/>
      <c r="D322" s="193" t="s">
        <v>157</v>
      </c>
      <c r="E322" s="198" t="s">
        <v>3</v>
      </c>
      <c r="F322" s="199" t="s">
        <v>614</v>
      </c>
      <c r="G322" s="13"/>
      <c r="H322" s="200">
        <v>0.20000000000000001</v>
      </c>
      <c r="I322" s="201"/>
      <c r="J322" s="13"/>
      <c r="K322" s="13"/>
      <c r="L322" s="197"/>
      <c r="M322" s="202"/>
      <c r="N322" s="203"/>
      <c r="O322" s="203"/>
      <c r="P322" s="203"/>
      <c r="Q322" s="203"/>
      <c r="R322" s="203"/>
      <c r="S322" s="203"/>
      <c r="T322" s="20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198" t="s">
        <v>157</v>
      </c>
      <c r="AU322" s="198" t="s">
        <v>82</v>
      </c>
      <c r="AV322" s="13" t="s">
        <v>82</v>
      </c>
      <c r="AW322" s="13" t="s">
        <v>33</v>
      </c>
      <c r="AX322" s="13" t="s">
        <v>80</v>
      </c>
      <c r="AY322" s="198" t="s">
        <v>146</v>
      </c>
    </row>
    <row r="323" s="2" customFormat="1" ht="44.25" customHeight="1">
      <c r="A323" s="38"/>
      <c r="B323" s="179"/>
      <c r="C323" s="180" t="s">
        <v>615</v>
      </c>
      <c r="D323" s="180" t="s">
        <v>148</v>
      </c>
      <c r="E323" s="181" t="s">
        <v>616</v>
      </c>
      <c r="F323" s="182" t="s">
        <v>617</v>
      </c>
      <c r="G323" s="183" t="s">
        <v>242</v>
      </c>
      <c r="H323" s="184">
        <v>48</v>
      </c>
      <c r="I323" s="185"/>
      <c r="J323" s="186">
        <f>ROUND(I323*H323,2)</f>
        <v>0</v>
      </c>
      <c r="K323" s="182" t="s">
        <v>152</v>
      </c>
      <c r="L323" s="39"/>
      <c r="M323" s="187" t="s">
        <v>3</v>
      </c>
      <c r="N323" s="188" t="s">
        <v>43</v>
      </c>
      <c r="O323" s="72"/>
      <c r="P323" s="189">
        <f>O323*H323</f>
        <v>0</v>
      </c>
      <c r="Q323" s="189">
        <v>0</v>
      </c>
      <c r="R323" s="189">
        <f>Q323*H323</f>
        <v>0</v>
      </c>
      <c r="S323" s="189">
        <v>0</v>
      </c>
      <c r="T323" s="190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191" t="s">
        <v>153</v>
      </c>
      <c r="AT323" s="191" t="s">
        <v>148</v>
      </c>
      <c r="AU323" s="191" t="s">
        <v>82</v>
      </c>
      <c r="AY323" s="19" t="s">
        <v>146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19" t="s">
        <v>80</v>
      </c>
      <c r="BK323" s="192">
        <f>ROUND(I323*H323,2)</f>
        <v>0</v>
      </c>
      <c r="BL323" s="19" t="s">
        <v>153</v>
      </c>
      <c r="BM323" s="191" t="s">
        <v>618</v>
      </c>
    </row>
    <row r="324" s="2" customFormat="1">
      <c r="A324" s="38"/>
      <c r="B324" s="39"/>
      <c r="C324" s="38"/>
      <c r="D324" s="193" t="s">
        <v>155</v>
      </c>
      <c r="E324" s="38"/>
      <c r="F324" s="194" t="s">
        <v>619</v>
      </c>
      <c r="G324" s="38"/>
      <c r="H324" s="38"/>
      <c r="I324" s="119"/>
      <c r="J324" s="38"/>
      <c r="K324" s="38"/>
      <c r="L324" s="39"/>
      <c r="M324" s="195"/>
      <c r="N324" s="196"/>
      <c r="O324" s="72"/>
      <c r="P324" s="72"/>
      <c r="Q324" s="72"/>
      <c r="R324" s="72"/>
      <c r="S324" s="72"/>
      <c r="T324" s="73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9" t="s">
        <v>155</v>
      </c>
      <c r="AU324" s="19" t="s">
        <v>82</v>
      </c>
    </row>
    <row r="325" s="15" customFormat="1">
      <c r="A325" s="15"/>
      <c r="B325" s="213"/>
      <c r="C325" s="15"/>
      <c r="D325" s="193" t="s">
        <v>157</v>
      </c>
      <c r="E325" s="214" t="s">
        <v>3</v>
      </c>
      <c r="F325" s="215" t="s">
        <v>620</v>
      </c>
      <c r="G325" s="15"/>
      <c r="H325" s="214" t="s">
        <v>3</v>
      </c>
      <c r="I325" s="216"/>
      <c r="J325" s="15"/>
      <c r="K325" s="15"/>
      <c r="L325" s="213"/>
      <c r="M325" s="217"/>
      <c r="N325" s="218"/>
      <c r="O325" s="218"/>
      <c r="P325" s="218"/>
      <c r="Q325" s="218"/>
      <c r="R325" s="218"/>
      <c r="S325" s="218"/>
      <c r="T325" s="219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14" t="s">
        <v>157</v>
      </c>
      <c r="AU325" s="214" t="s">
        <v>82</v>
      </c>
      <c r="AV325" s="15" t="s">
        <v>80</v>
      </c>
      <c r="AW325" s="15" t="s">
        <v>33</v>
      </c>
      <c r="AX325" s="15" t="s">
        <v>72</v>
      </c>
      <c r="AY325" s="214" t="s">
        <v>146</v>
      </c>
    </row>
    <row r="326" s="13" customFormat="1">
      <c r="A326" s="13"/>
      <c r="B326" s="197"/>
      <c r="C326" s="13"/>
      <c r="D326" s="193" t="s">
        <v>157</v>
      </c>
      <c r="E326" s="198" t="s">
        <v>3</v>
      </c>
      <c r="F326" s="199" t="s">
        <v>621</v>
      </c>
      <c r="G326" s="13"/>
      <c r="H326" s="200">
        <v>48</v>
      </c>
      <c r="I326" s="201"/>
      <c r="J326" s="13"/>
      <c r="K326" s="13"/>
      <c r="L326" s="197"/>
      <c r="M326" s="202"/>
      <c r="N326" s="203"/>
      <c r="O326" s="203"/>
      <c r="P326" s="203"/>
      <c r="Q326" s="203"/>
      <c r="R326" s="203"/>
      <c r="S326" s="203"/>
      <c r="T326" s="20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98" t="s">
        <v>157</v>
      </c>
      <c r="AU326" s="198" t="s">
        <v>82</v>
      </c>
      <c r="AV326" s="13" t="s">
        <v>82</v>
      </c>
      <c r="AW326" s="13" t="s">
        <v>33</v>
      </c>
      <c r="AX326" s="13" t="s">
        <v>80</v>
      </c>
      <c r="AY326" s="198" t="s">
        <v>146</v>
      </c>
    </row>
    <row r="327" s="2" customFormat="1" ht="55.5" customHeight="1">
      <c r="A327" s="38"/>
      <c r="B327" s="179"/>
      <c r="C327" s="180" t="s">
        <v>622</v>
      </c>
      <c r="D327" s="180" t="s">
        <v>148</v>
      </c>
      <c r="E327" s="181" t="s">
        <v>623</v>
      </c>
      <c r="F327" s="182" t="s">
        <v>624</v>
      </c>
      <c r="G327" s="183" t="s">
        <v>242</v>
      </c>
      <c r="H327" s="184">
        <v>672</v>
      </c>
      <c r="I327" s="185"/>
      <c r="J327" s="186">
        <f>ROUND(I327*H327,2)</f>
        <v>0</v>
      </c>
      <c r="K327" s="182" t="s">
        <v>152</v>
      </c>
      <c r="L327" s="39"/>
      <c r="M327" s="187" t="s">
        <v>3</v>
      </c>
      <c r="N327" s="188" t="s">
        <v>43</v>
      </c>
      <c r="O327" s="72"/>
      <c r="P327" s="189">
        <f>O327*H327</f>
        <v>0</v>
      </c>
      <c r="Q327" s="189">
        <v>0</v>
      </c>
      <c r="R327" s="189">
        <f>Q327*H327</f>
        <v>0</v>
      </c>
      <c r="S327" s="189">
        <v>0</v>
      </c>
      <c r="T327" s="19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191" t="s">
        <v>153</v>
      </c>
      <c r="AT327" s="191" t="s">
        <v>148</v>
      </c>
      <c r="AU327" s="191" t="s">
        <v>82</v>
      </c>
      <c r="AY327" s="19" t="s">
        <v>146</v>
      </c>
      <c r="BE327" s="192">
        <f>IF(N327="základní",J327,0)</f>
        <v>0</v>
      </c>
      <c r="BF327" s="192">
        <f>IF(N327="snížená",J327,0)</f>
        <v>0</v>
      </c>
      <c r="BG327" s="192">
        <f>IF(N327="zákl. přenesená",J327,0)</f>
        <v>0</v>
      </c>
      <c r="BH327" s="192">
        <f>IF(N327="sníž. přenesená",J327,0)</f>
        <v>0</v>
      </c>
      <c r="BI327" s="192">
        <f>IF(N327="nulová",J327,0)</f>
        <v>0</v>
      </c>
      <c r="BJ327" s="19" t="s">
        <v>80</v>
      </c>
      <c r="BK327" s="192">
        <f>ROUND(I327*H327,2)</f>
        <v>0</v>
      </c>
      <c r="BL327" s="19" t="s">
        <v>153</v>
      </c>
      <c r="BM327" s="191" t="s">
        <v>625</v>
      </c>
    </row>
    <row r="328" s="2" customFormat="1">
      <c r="A328" s="38"/>
      <c r="B328" s="39"/>
      <c r="C328" s="38"/>
      <c r="D328" s="193" t="s">
        <v>155</v>
      </c>
      <c r="E328" s="38"/>
      <c r="F328" s="194" t="s">
        <v>619</v>
      </c>
      <c r="G328" s="38"/>
      <c r="H328" s="38"/>
      <c r="I328" s="119"/>
      <c r="J328" s="38"/>
      <c r="K328" s="38"/>
      <c r="L328" s="39"/>
      <c r="M328" s="195"/>
      <c r="N328" s="196"/>
      <c r="O328" s="72"/>
      <c r="P328" s="72"/>
      <c r="Q328" s="72"/>
      <c r="R328" s="72"/>
      <c r="S328" s="72"/>
      <c r="T328" s="73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9" t="s">
        <v>155</v>
      </c>
      <c r="AU328" s="19" t="s">
        <v>82</v>
      </c>
    </row>
    <row r="329" s="13" customFormat="1">
      <c r="A329" s="13"/>
      <c r="B329" s="197"/>
      <c r="C329" s="13"/>
      <c r="D329" s="193" t="s">
        <v>157</v>
      </c>
      <c r="E329" s="13"/>
      <c r="F329" s="199" t="s">
        <v>626</v>
      </c>
      <c r="G329" s="13"/>
      <c r="H329" s="200">
        <v>672</v>
      </c>
      <c r="I329" s="201"/>
      <c r="J329" s="13"/>
      <c r="K329" s="13"/>
      <c r="L329" s="197"/>
      <c r="M329" s="202"/>
      <c r="N329" s="203"/>
      <c r="O329" s="203"/>
      <c r="P329" s="203"/>
      <c r="Q329" s="203"/>
      <c r="R329" s="203"/>
      <c r="S329" s="203"/>
      <c r="T329" s="20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98" t="s">
        <v>157</v>
      </c>
      <c r="AU329" s="198" t="s">
        <v>82</v>
      </c>
      <c r="AV329" s="13" t="s">
        <v>82</v>
      </c>
      <c r="AW329" s="13" t="s">
        <v>4</v>
      </c>
      <c r="AX329" s="13" t="s">
        <v>80</v>
      </c>
      <c r="AY329" s="198" t="s">
        <v>146</v>
      </c>
    </row>
    <row r="330" s="2" customFormat="1" ht="21.75" customHeight="1">
      <c r="A330" s="38"/>
      <c r="B330" s="179"/>
      <c r="C330" s="180" t="s">
        <v>627</v>
      </c>
      <c r="D330" s="180" t="s">
        <v>148</v>
      </c>
      <c r="E330" s="181" t="s">
        <v>628</v>
      </c>
      <c r="F330" s="182" t="s">
        <v>629</v>
      </c>
      <c r="G330" s="183" t="s">
        <v>242</v>
      </c>
      <c r="H330" s="184">
        <v>48</v>
      </c>
      <c r="I330" s="185"/>
      <c r="J330" s="186">
        <f>ROUND(I330*H330,2)</f>
        <v>0</v>
      </c>
      <c r="K330" s="182" t="s">
        <v>152</v>
      </c>
      <c r="L330" s="39"/>
      <c r="M330" s="187" t="s">
        <v>3</v>
      </c>
      <c r="N330" s="188" t="s">
        <v>43</v>
      </c>
      <c r="O330" s="72"/>
      <c r="P330" s="189">
        <f>O330*H330</f>
        <v>0</v>
      </c>
      <c r="Q330" s="189">
        <v>0</v>
      </c>
      <c r="R330" s="189">
        <f>Q330*H330</f>
        <v>0</v>
      </c>
      <c r="S330" s="189">
        <v>0</v>
      </c>
      <c r="T330" s="190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191" t="s">
        <v>153</v>
      </c>
      <c r="AT330" s="191" t="s">
        <v>148</v>
      </c>
      <c r="AU330" s="191" t="s">
        <v>82</v>
      </c>
      <c r="AY330" s="19" t="s">
        <v>146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19" t="s">
        <v>80</v>
      </c>
      <c r="BK330" s="192">
        <f>ROUND(I330*H330,2)</f>
        <v>0</v>
      </c>
      <c r="BL330" s="19" t="s">
        <v>153</v>
      </c>
      <c r="BM330" s="191" t="s">
        <v>630</v>
      </c>
    </row>
    <row r="331" s="2" customFormat="1" ht="33" customHeight="1">
      <c r="A331" s="38"/>
      <c r="B331" s="179"/>
      <c r="C331" s="180" t="s">
        <v>631</v>
      </c>
      <c r="D331" s="180" t="s">
        <v>148</v>
      </c>
      <c r="E331" s="181" t="s">
        <v>632</v>
      </c>
      <c r="F331" s="182" t="s">
        <v>633</v>
      </c>
      <c r="G331" s="183" t="s">
        <v>242</v>
      </c>
      <c r="H331" s="184">
        <v>1603.3199999999999</v>
      </c>
      <c r="I331" s="185"/>
      <c r="J331" s="186">
        <f>ROUND(I331*H331,2)</f>
        <v>0</v>
      </c>
      <c r="K331" s="182" t="s">
        <v>152</v>
      </c>
      <c r="L331" s="39"/>
      <c r="M331" s="187" t="s">
        <v>3</v>
      </c>
      <c r="N331" s="188" t="s">
        <v>43</v>
      </c>
      <c r="O331" s="72"/>
      <c r="P331" s="189">
        <f>O331*H331</f>
        <v>0</v>
      </c>
      <c r="Q331" s="189">
        <v>0</v>
      </c>
      <c r="R331" s="189">
        <f>Q331*H331</f>
        <v>0</v>
      </c>
      <c r="S331" s="189">
        <v>0</v>
      </c>
      <c r="T331" s="19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191" t="s">
        <v>153</v>
      </c>
      <c r="AT331" s="191" t="s">
        <v>148</v>
      </c>
      <c r="AU331" s="191" t="s">
        <v>82</v>
      </c>
      <c r="AY331" s="19" t="s">
        <v>146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19" t="s">
        <v>80</v>
      </c>
      <c r="BK331" s="192">
        <f>ROUND(I331*H331,2)</f>
        <v>0</v>
      </c>
      <c r="BL331" s="19" t="s">
        <v>153</v>
      </c>
      <c r="BM331" s="191" t="s">
        <v>634</v>
      </c>
    </row>
    <row r="332" s="2" customFormat="1">
      <c r="A332" s="38"/>
      <c r="B332" s="39"/>
      <c r="C332" s="38"/>
      <c r="D332" s="193" t="s">
        <v>155</v>
      </c>
      <c r="E332" s="38"/>
      <c r="F332" s="194" t="s">
        <v>635</v>
      </c>
      <c r="G332" s="38"/>
      <c r="H332" s="38"/>
      <c r="I332" s="119"/>
      <c r="J332" s="38"/>
      <c r="K332" s="38"/>
      <c r="L332" s="39"/>
      <c r="M332" s="195"/>
      <c r="N332" s="196"/>
      <c r="O332" s="72"/>
      <c r="P332" s="72"/>
      <c r="Q332" s="72"/>
      <c r="R332" s="72"/>
      <c r="S332" s="72"/>
      <c r="T332" s="73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9" t="s">
        <v>155</v>
      </c>
      <c r="AU332" s="19" t="s">
        <v>82</v>
      </c>
    </row>
    <row r="333" s="13" customFormat="1">
      <c r="A333" s="13"/>
      <c r="B333" s="197"/>
      <c r="C333" s="13"/>
      <c r="D333" s="193" t="s">
        <v>157</v>
      </c>
      <c r="E333" s="198" t="s">
        <v>3</v>
      </c>
      <c r="F333" s="199" t="s">
        <v>636</v>
      </c>
      <c r="G333" s="13"/>
      <c r="H333" s="200">
        <v>1603.3199999999999</v>
      </c>
      <c r="I333" s="201"/>
      <c r="J333" s="13"/>
      <c r="K333" s="13"/>
      <c r="L333" s="197"/>
      <c r="M333" s="202"/>
      <c r="N333" s="203"/>
      <c r="O333" s="203"/>
      <c r="P333" s="203"/>
      <c r="Q333" s="203"/>
      <c r="R333" s="203"/>
      <c r="S333" s="203"/>
      <c r="T333" s="20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198" t="s">
        <v>157</v>
      </c>
      <c r="AU333" s="198" t="s">
        <v>82</v>
      </c>
      <c r="AV333" s="13" t="s">
        <v>82</v>
      </c>
      <c r="AW333" s="13" t="s">
        <v>33</v>
      </c>
      <c r="AX333" s="13" t="s">
        <v>80</v>
      </c>
      <c r="AY333" s="198" t="s">
        <v>146</v>
      </c>
    </row>
    <row r="334" s="2" customFormat="1" ht="33" customHeight="1">
      <c r="A334" s="38"/>
      <c r="B334" s="179"/>
      <c r="C334" s="180" t="s">
        <v>637</v>
      </c>
      <c r="D334" s="180" t="s">
        <v>148</v>
      </c>
      <c r="E334" s="181" t="s">
        <v>638</v>
      </c>
      <c r="F334" s="182" t="s">
        <v>639</v>
      </c>
      <c r="G334" s="183" t="s">
        <v>242</v>
      </c>
      <c r="H334" s="184">
        <v>22446.48</v>
      </c>
      <c r="I334" s="185"/>
      <c r="J334" s="186">
        <f>ROUND(I334*H334,2)</f>
        <v>0</v>
      </c>
      <c r="K334" s="182" t="s">
        <v>152</v>
      </c>
      <c r="L334" s="39"/>
      <c r="M334" s="187" t="s">
        <v>3</v>
      </c>
      <c r="N334" s="188" t="s">
        <v>43</v>
      </c>
      <c r="O334" s="72"/>
      <c r="P334" s="189">
        <f>O334*H334</f>
        <v>0</v>
      </c>
      <c r="Q334" s="189">
        <v>0</v>
      </c>
      <c r="R334" s="189">
        <f>Q334*H334</f>
        <v>0</v>
      </c>
      <c r="S334" s="189">
        <v>0</v>
      </c>
      <c r="T334" s="190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191" t="s">
        <v>153</v>
      </c>
      <c r="AT334" s="191" t="s">
        <v>148</v>
      </c>
      <c r="AU334" s="191" t="s">
        <v>82</v>
      </c>
      <c r="AY334" s="19" t="s">
        <v>146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19" t="s">
        <v>80</v>
      </c>
      <c r="BK334" s="192">
        <f>ROUND(I334*H334,2)</f>
        <v>0</v>
      </c>
      <c r="BL334" s="19" t="s">
        <v>153</v>
      </c>
      <c r="BM334" s="191" t="s">
        <v>640</v>
      </c>
    </row>
    <row r="335" s="2" customFormat="1">
      <c r="A335" s="38"/>
      <c r="B335" s="39"/>
      <c r="C335" s="38"/>
      <c r="D335" s="193" t="s">
        <v>155</v>
      </c>
      <c r="E335" s="38"/>
      <c r="F335" s="194" t="s">
        <v>635</v>
      </c>
      <c r="G335" s="38"/>
      <c r="H335" s="38"/>
      <c r="I335" s="119"/>
      <c r="J335" s="38"/>
      <c r="K335" s="38"/>
      <c r="L335" s="39"/>
      <c r="M335" s="195"/>
      <c r="N335" s="196"/>
      <c r="O335" s="72"/>
      <c r="P335" s="72"/>
      <c r="Q335" s="72"/>
      <c r="R335" s="72"/>
      <c r="S335" s="72"/>
      <c r="T335" s="73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9" t="s">
        <v>155</v>
      </c>
      <c r="AU335" s="19" t="s">
        <v>82</v>
      </c>
    </row>
    <row r="336" s="13" customFormat="1">
      <c r="A336" s="13"/>
      <c r="B336" s="197"/>
      <c r="C336" s="13"/>
      <c r="D336" s="193" t="s">
        <v>157</v>
      </c>
      <c r="E336" s="13"/>
      <c r="F336" s="199" t="s">
        <v>641</v>
      </c>
      <c r="G336" s="13"/>
      <c r="H336" s="200">
        <v>22446.48</v>
      </c>
      <c r="I336" s="201"/>
      <c r="J336" s="13"/>
      <c r="K336" s="13"/>
      <c r="L336" s="197"/>
      <c r="M336" s="202"/>
      <c r="N336" s="203"/>
      <c r="O336" s="203"/>
      <c r="P336" s="203"/>
      <c r="Q336" s="203"/>
      <c r="R336" s="203"/>
      <c r="S336" s="203"/>
      <c r="T336" s="20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98" t="s">
        <v>157</v>
      </c>
      <c r="AU336" s="198" t="s">
        <v>82</v>
      </c>
      <c r="AV336" s="13" t="s">
        <v>82</v>
      </c>
      <c r="AW336" s="13" t="s">
        <v>4</v>
      </c>
      <c r="AX336" s="13" t="s">
        <v>80</v>
      </c>
      <c r="AY336" s="198" t="s">
        <v>146</v>
      </c>
    </row>
    <row r="337" s="2" customFormat="1" ht="33" customHeight="1">
      <c r="A337" s="38"/>
      <c r="B337" s="179"/>
      <c r="C337" s="180" t="s">
        <v>642</v>
      </c>
      <c r="D337" s="180" t="s">
        <v>148</v>
      </c>
      <c r="E337" s="181" t="s">
        <v>643</v>
      </c>
      <c r="F337" s="182" t="s">
        <v>644</v>
      </c>
      <c r="G337" s="183" t="s">
        <v>242</v>
      </c>
      <c r="H337" s="184">
        <v>1414.675</v>
      </c>
      <c r="I337" s="185"/>
      <c r="J337" s="186">
        <f>ROUND(I337*H337,2)</f>
        <v>0</v>
      </c>
      <c r="K337" s="182" t="s">
        <v>152</v>
      </c>
      <c r="L337" s="39"/>
      <c r="M337" s="187" t="s">
        <v>3</v>
      </c>
      <c r="N337" s="188" t="s">
        <v>43</v>
      </c>
      <c r="O337" s="72"/>
      <c r="P337" s="189">
        <f>O337*H337</f>
        <v>0</v>
      </c>
      <c r="Q337" s="189">
        <v>0</v>
      </c>
      <c r="R337" s="189">
        <f>Q337*H337</f>
        <v>0</v>
      </c>
      <c r="S337" s="189">
        <v>0</v>
      </c>
      <c r="T337" s="190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191" t="s">
        <v>153</v>
      </c>
      <c r="AT337" s="191" t="s">
        <v>148</v>
      </c>
      <c r="AU337" s="191" t="s">
        <v>82</v>
      </c>
      <c r="AY337" s="19" t="s">
        <v>146</v>
      </c>
      <c r="BE337" s="192">
        <f>IF(N337="základní",J337,0)</f>
        <v>0</v>
      </c>
      <c r="BF337" s="192">
        <f>IF(N337="snížená",J337,0)</f>
        <v>0</v>
      </c>
      <c r="BG337" s="192">
        <f>IF(N337="zákl. přenesená",J337,0)</f>
        <v>0</v>
      </c>
      <c r="BH337" s="192">
        <f>IF(N337="sníž. přenesená",J337,0)</f>
        <v>0</v>
      </c>
      <c r="BI337" s="192">
        <f>IF(N337="nulová",J337,0)</f>
        <v>0</v>
      </c>
      <c r="BJ337" s="19" t="s">
        <v>80</v>
      </c>
      <c r="BK337" s="192">
        <f>ROUND(I337*H337,2)</f>
        <v>0</v>
      </c>
      <c r="BL337" s="19" t="s">
        <v>153</v>
      </c>
      <c r="BM337" s="191" t="s">
        <v>645</v>
      </c>
    </row>
    <row r="338" s="2" customFormat="1">
      <c r="A338" s="38"/>
      <c r="B338" s="39"/>
      <c r="C338" s="38"/>
      <c r="D338" s="193" t="s">
        <v>155</v>
      </c>
      <c r="E338" s="38"/>
      <c r="F338" s="194" t="s">
        <v>635</v>
      </c>
      <c r="G338" s="38"/>
      <c r="H338" s="38"/>
      <c r="I338" s="119"/>
      <c r="J338" s="38"/>
      <c r="K338" s="38"/>
      <c r="L338" s="39"/>
      <c r="M338" s="195"/>
      <c r="N338" s="196"/>
      <c r="O338" s="72"/>
      <c r="P338" s="72"/>
      <c r="Q338" s="72"/>
      <c r="R338" s="72"/>
      <c r="S338" s="72"/>
      <c r="T338" s="73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9" t="s">
        <v>155</v>
      </c>
      <c r="AU338" s="19" t="s">
        <v>82</v>
      </c>
    </row>
    <row r="339" s="13" customFormat="1">
      <c r="A339" s="13"/>
      <c r="B339" s="197"/>
      <c r="C339" s="13"/>
      <c r="D339" s="193" t="s">
        <v>157</v>
      </c>
      <c r="E339" s="198" t="s">
        <v>3</v>
      </c>
      <c r="F339" s="199" t="s">
        <v>646</v>
      </c>
      <c r="G339" s="13"/>
      <c r="H339" s="200">
        <v>1414.675</v>
      </c>
      <c r="I339" s="201"/>
      <c r="J339" s="13"/>
      <c r="K339" s="13"/>
      <c r="L339" s="197"/>
      <c r="M339" s="202"/>
      <c r="N339" s="203"/>
      <c r="O339" s="203"/>
      <c r="P339" s="203"/>
      <c r="Q339" s="203"/>
      <c r="R339" s="203"/>
      <c r="S339" s="203"/>
      <c r="T339" s="20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198" t="s">
        <v>157</v>
      </c>
      <c r="AU339" s="198" t="s">
        <v>82</v>
      </c>
      <c r="AV339" s="13" t="s">
        <v>82</v>
      </c>
      <c r="AW339" s="13" t="s">
        <v>33</v>
      </c>
      <c r="AX339" s="13" t="s">
        <v>80</v>
      </c>
      <c r="AY339" s="198" t="s">
        <v>146</v>
      </c>
    </row>
    <row r="340" s="2" customFormat="1" ht="33" customHeight="1">
      <c r="A340" s="38"/>
      <c r="B340" s="179"/>
      <c r="C340" s="180" t="s">
        <v>647</v>
      </c>
      <c r="D340" s="180" t="s">
        <v>148</v>
      </c>
      <c r="E340" s="181" t="s">
        <v>648</v>
      </c>
      <c r="F340" s="182" t="s">
        <v>639</v>
      </c>
      <c r="G340" s="183" t="s">
        <v>242</v>
      </c>
      <c r="H340" s="184">
        <v>19805.450000000001</v>
      </c>
      <c r="I340" s="185"/>
      <c r="J340" s="186">
        <f>ROUND(I340*H340,2)</f>
        <v>0</v>
      </c>
      <c r="K340" s="182" t="s">
        <v>152</v>
      </c>
      <c r="L340" s="39"/>
      <c r="M340" s="187" t="s">
        <v>3</v>
      </c>
      <c r="N340" s="188" t="s">
        <v>43</v>
      </c>
      <c r="O340" s="72"/>
      <c r="P340" s="189">
        <f>O340*H340</f>
        <v>0</v>
      </c>
      <c r="Q340" s="189">
        <v>0</v>
      </c>
      <c r="R340" s="189">
        <f>Q340*H340</f>
        <v>0</v>
      </c>
      <c r="S340" s="189">
        <v>0</v>
      </c>
      <c r="T340" s="190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191" t="s">
        <v>153</v>
      </c>
      <c r="AT340" s="191" t="s">
        <v>148</v>
      </c>
      <c r="AU340" s="191" t="s">
        <v>82</v>
      </c>
      <c r="AY340" s="19" t="s">
        <v>146</v>
      </c>
      <c r="BE340" s="192">
        <f>IF(N340="základní",J340,0)</f>
        <v>0</v>
      </c>
      <c r="BF340" s="192">
        <f>IF(N340="snížená",J340,0)</f>
        <v>0</v>
      </c>
      <c r="BG340" s="192">
        <f>IF(N340="zákl. přenesená",J340,0)</f>
        <v>0</v>
      </c>
      <c r="BH340" s="192">
        <f>IF(N340="sníž. přenesená",J340,0)</f>
        <v>0</v>
      </c>
      <c r="BI340" s="192">
        <f>IF(N340="nulová",J340,0)</f>
        <v>0</v>
      </c>
      <c r="BJ340" s="19" t="s">
        <v>80</v>
      </c>
      <c r="BK340" s="192">
        <f>ROUND(I340*H340,2)</f>
        <v>0</v>
      </c>
      <c r="BL340" s="19" t="s">
        <v>153</v>
      </c>
      <c r="BM340" s="191" t="s">
        <v>649</v>
      </c>
    </row>
    <row r="341" s="2" customFormat="1">
      <c r="A341" s="38"/>
      <c r="B341" s="39"/>
      <c r="C341" s="38"/>
      <c r="D341" s="193" t="s">
        <v>155</v>
      </c>
      <c r="E341" s="38"/>
      <c r="F341" s="194" t="s">
        <v>635</v>
      </c>
      <c r="G341" s="38"/>
      <c r="H341" s="38"/>
      <c r="I341" s="119"/>
      <c r="J341" s="38"/>
      <c r="K341" s="38"/>
      <c r="L341" s="39"/>
      <c r="M341" s="195"/>
      <c r="N341" s="196"/>
      <c r="O341" s="72"/>
      <c r="P341" s="72"/>
      <c r="Q341" s="72"/>
      <c r="R341" s="72"/>
      <c r="S341" s="72"/>
      <c r="T341" s="73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9" t="s">
        <v>155</v>
      </c>
      <c r="AU341" s="19" t="s">
        <v>82</v>
      </c>
    </row>
    <row r="342" s="13" customFormat="1">
      <c r="A342" s="13"/>
      <c r="B342" s="197"/>
      <c r="C342" s="13"/>
      <c r="D342" s="193" t="s">
        <v>157</v>
      </c>
      <c r="E342" s="13"/>
      <c r="F342" s="199" t="s">
        <v>650</v>
      </c>
      <c r="G342" s="13"/>
      <c r="H342" s="200">
        <v>19805.450000000001</v>
      </c>
      <c r="I342" s="201"/>
      <c r="J342" s="13"/>
      <c r="K342" s="13"/>
      <c r="L342" s="197"/>
      <c r="M342" s="202"/>
      <c r="N342" s="203"/>
      <c r="O342" s="203"/>
      <c r="P342" s="203"/>
      <c r="Q342" s="203"/>
      <c r="R342" s="203"/>
      <c r="S342" s="203"/>
      <c r="T342" s="204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198" t="s">
        <v>157</v>
      </c>
      <c r="AU342" s="198" t="s">
        <v>82</v>
      </c>
      <c r="AV342" s="13" t="s">
        <v>82</v>
      </c>
      <c r="AW342" s="13" t="s">
        <v>4</v>
      </c>
      <c r="AX342" s="13" t="s">
        <v>80</v>
      </c>
      <c r="AY342" s="198" t="s">
        <v>146</v>
      </c>
    </row>
    <row r="343" s="2" customFormat="1" ht="16.5" customHeight="1">
      <c r="A343" s="38"/>
      <c r="B343" s="179"/>
      <c r="C343" s="180" t="s">
        <v>651</v>
      </c>
      <c r="D343" s="180" t="s">
        <v>148</v>
      </c>
      <c r="E343" s="181" t="s">
        <v>652</v>
      </c>
      <c r="F343" s="182" t="s">
        <v>653</v>
      </c>
      <c r="G343" s="183" t="s">
        <v>242</v>
      </c>
      <c r="H343" s="184">
        <v>531.20000000000005</v>
      </c>
      <c r="I343" s="185"/>
      <c r="J343" s="186">
        <f>ROUND(I343*H343,2)</f>
        <v>0</v>
      </c>
      <c r="K343" s="182" t="s">
        <v>3</v>
      </c>
      <c r="L343" s="39"/>
      <c r="M343" s="187" t="s">
        <v>3</v>
      </c>
      <c r="N343" s="188" t="s">
        <v>43</v>
      </c>
      <c r="O343" s="72"/>
      <c r="P343" s="189">
        <f>O343*H343</f>
        <v>0</v>
      </c>
      <c r="Q343" s="189">
        <v>0</v>
      </c>
      <c r="R343" s="189">
        <f>Q343*H343</f>
        <v>0</v>
      </c>
      <c r="S343" s="189">
        <v>0</v>
      </c>
      <c r="T343" s="190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191" t="s">
        <v>153</v>
      </c>
      <c r="AT343" s="191" t="s">
        <v>148</v>
      </c>
      <c r="AU343" s="191" t="s">
        <v>82</v>
      </c>
      <c r="AY343" s="19" t="s">
        <v>146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19" t="s">
        <v>80</v>
      </c>
      <c r="BK343" s="192">
        <f>ROUND(I343*H343,2)</f>
        <v>0</v>
      </c>
      <c r="BL343" s="19" t="s">
        <v>153</v>
      </c>
      <c r="BM343" s="191" t="s">
        <v>654</v>
      </c>
    </row>
    <row r="344" s="2" customFormat="1">
      <c r="A344" s="38"/>
      <c r="B344" s="39"/>
      <c r="C344" s="38"/>
      <c r="D344" s="193" t="s">
        <v>155</v>
      </c>
      <c r="E344" s="38"/>
      <c r="F344" s="194" t="s">
        <v>655</v>
      </c>
      <c r="G344" s="38"/>
      <c r="H344" s="38"/>
      <c r="I344" s="119"/>
      <c r="J344" s="38"/>
      <c r="K344" s="38"/>
      <c r="L344" s="39"/>
      <c r="M344" s="195"/>
      <c r="N344" s="196"/>
      <c r="O344" s="72"/>
      <c r="P344" s="72"/>
      <c r="Q344" s="72"/>
      <c r="R344" s="72"/>
      <c r="S344" s="72"/>
      <c r="T344" s="73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9" t="s">
        <v>155</v>
      </c>
      <c r="AU344" s="19" t="s">
        <v>82</v>
      </c>
    </row>
    <row r="345" s="13" customFormat="1">
      <c r="A345" s="13"/>
      <c r="B345" s="197"/>
      <c r="C345" s="13"/>
      <c r="D345" s="193" t="s">
        <v>157</v>
      </c>
      <c r="E345" s="198" t="s">
        <v>3</v>
      </c>
      <c r="F345" s="199" t="s">
        <v>656</v>
      </c>
      <c r="G345" s="13"/>
      <c r="H345" s="200">
        <v>531.20000000000005</v>
      </c>
      <c r="I345" s="201"/>
      <c r="J345" s="13"/>
      <c r="K345" s="13"/>
      <c r="L345" s="197"/>
      <c r="M345" s="202"/>
      <c r="N345" s="203"/>
      <c r="O345" s="203"/>
      <c r="P345" s="203"/>
      <c r="Q345" s="203"/>
      <c r="R345" s="203"/>
      <c r="S345" s="203"/>
      <c r="T345" s="20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98" t="s">
        <v>157</v>
      </c>
      <c r="AU345" s="198" t="s">
        <v>82</v>
      </c>
      <c r="AV345" s="13" t="s">
        <v>82</v>
      </c>
      <c r="AW345" s="13" t="s">
        <v>33</v>
      </c>
      <c r="AX345" s="13" t="s">
        <v>80</v>
      </c>
      <c r="AY345" s="198" t="s">
        <v>146</v>
      </c>
    </row>
    <row r="346" s="2" customFormat="1" ht="33" customHeight="1">
      <c r="A346" s="38"/>
      <c r="B346" s="179"/>
      <c r="C346" s="180" t="s">
        <v>657</v>
      </c>
      <c r="D346" s="180" t="s">
        <v>148</v>
      </c>
      <c r="E346" s="181" t="s">
        <v>658</v>
      </c>
      <c r="F346" s="182" t="s">
        <v>659</v>
      </c>
      <c r="G346" s="183" t="s">
        <v>242</v>
      </c>
      <c r="H346" s="184">
        <v>1414.675</v>
      </c>
      <c r="I346" s="185"/>
      <c r="J346" s="186">
        <f>ROUND(I346*H346,2)</f>
        <v>0</v>
      </c>
      <c r="K346" s="182" t="s">
        <v>152</v>
      </c>
      <c r="L346" s="39"/>
      <c r="M346" s="187" t="s">
        <v>3</v>
      </c>
      <c r="N346" s="188" t="s">
        <v>43</v>
      </c>
      <c r="O346" s="72"/>
      <c r="P346" s="189">
        <f>O346*H346</f>
        <v>0</v>
      </c>
      <c r="Q346" s="189">
        <v>0</v>
      </c>
      <c r="R346" s="189">
        <f>Q346*H346</f>
        <v>0</v>
      </c>
      <c r="S346" s="189">
        <v>0</v>
      </c>
      <c r="T346" s="190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191" t="s">
        <v>153</v>
      </c>
      <c r="AT346" s="191" t="s">
        <v>148</v>
      </c>
      <c r="AU346" s="191" t="s">
        <v>82</v>
      </c>
      <c r="AY346" s="19" t="s">
        <v>146</v>
      </c>
      <c r="BE346" s="192">
        <f>IF(N346="základní",J346,0)</f>
        <v>0</v>
      </c>
      <c r="BF346" s="192">
        <f>IF(N346="snížená",J346,0)</f>
        <v>0</v>
      </c>
      <c r="BG346" s="192">
        <f>IF(N346="zákl. přenesená",J346,0)</f>
        <v>0</v>
      </c>
      <c r="BH346" s="192">
        <f>IF(N346="sníž. přenesená",J346,0)</f>
        <v>0</v>
      </c>
      <c r="BI346" s="192">
        <f>IF(N346="nulová",J346,0)</f>
        <v>0</v>
      </c>
      <c r="BJ346" s="19" t="s">
        <v>80</v>
      </c>
      <c r="BK346" s="192">
        <f>ROUND(I346*H346,2)</f>
        <v>0</v>
      </c>
      <c r="BL346" s="19" t="s">
        <v>153</v>
      </c>
      <c r="BM346" s="191" t="s">
        <v>660</v>
      </c>
    </row>
    <row r="347" s="13" customFormat="1">
      <c r="A347" s="13"/>
      <c r="B347" s="197"/>
      <c r="C347" s="13"/>
      <c r="D347" s="193" t="s">
        <v>157</v>
      </c>
      <c r="E347" s="198" t="s">
        <v>3</v>
      </c>
      <c r="F347" s="199" t="s">
        <v>646</v>
      </c>
      <c r="G347" s="13"/>
      <c r="H347" s="200">
        <v>1414.675</v>
      </c>
      <c r="I347" s="201"/>
      <c r="J347" s="13"/>
      <c r="K347" s="13"/>
      <c r="L347" s="197"/>
      <c r="M347" s="202"/>
      <c r="N347" s="203"/>
      <c r="O347" s="203"/>
      <c r="P347" s="203"/>
      <c r="Q347" s="203"/>
      <c r="R347" s="203"/>
      <c r="S347" s="203"/>
      <c r="T347" s="204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198" t="s">
        <v>157</v>
      </c>
      <c r="AU347" s="198" t="s">
        <v>82</v>
      </c>
      <c r="AV347" s="13" t="s">
        <v>82</v>
      </c>
      <c r="AW347" s="13" t="s">
        <v>33</v>
      </c>
      <c r="AX347" s="13" t="s">
        <v>80</v>
      </c>
      <c r="AY347" s="198" t="s">
        <v>146</v>
      </c>
    </row>
    <row r="348" s="2" customFormat="1" ht="33" customHeight="1">
      <c r="A348" s="38"/>
      <c r="B348" s="179"/>
      <c r="C348" s="180" t="s">
        <v>661</v>
      </c>
      <c r="D348" s="180" t="s">
        <v>148</v>
      </c>
      <c r="E348" s="181" t="s">
        <v>662</v>
      </c>
      <c r="F348" s="182" t="s">
        <v>241</v>
      </c>
      <c r="G348" s="183" t="s">
        <v>242</v>
      </c>
      <c r="H348" s="184">
        <v>1072.1199999999999</v>
      </c>
      <c r="I348" s="185"/>
      <c r="J348" s="186">
        <f>ROUND(I348*H348,2)</f>
        <v>0</v>
      </c>
      <c r="K348" s="182" t="s">
        <v>152</v>
      </c>
      <c r="L348" s="39"/>
      <c r="M348" s="187" t="s">
        <v>3</v>
      </c>
      <c r="N348" s="188" t="s">
        <v>43</v>
      </c>
      <c r="O348" s="72"/>
      <c r="P348" s="189">
        <f>O348*H348</f>
        <v>0</v>
      </c>
      <c r="Q348" s="189">
        <v>0</v>
      </c>
      <c r="R348" s="189">
        <f>Q348*H348</f>
        <v>0</v>
      </c>
      <c r="S348" s="189">
        <v>0</v>
      </c>
      <c r="T348" s="190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191" t="s">
        <v>153</v>
      </c>
      <c r="AT348" s="191" t="s">
        <v>148</v>
      </c>
      <c r="AU348" s="191" t="s">
        <v>82</v>
      </c>
      <c r="AY348" s="19" t="s">
        <v>146</v>
      </c>
      <c r="BE348" s="192">
        <f>IF(N348="základní",J348,0)</f>
        <v>0</v>
      </c>
      <c r="BF348" s="192">
        <f>IF(N348="snížená",J348,0)</f>
        <v>0</v>
      </c>
      <c r="BG348" s="192">
        <f>IF(N348="zákl. přenesená",J348,0)</f>
        <v>0</v>
      </c>
      <c r="BH348" s="192">
        <f>IF(N348="sníž. přenesená",J348,0)</f>
        <v>0</v>
      </c>
      <c r="BI348" s="192">
        <f>IF(N348="nulová",J348,0)</f>
        <v>0</v>
      </c>
      <c r="BJ348" s="19" t="s">
        <v>80</v>
      </c>
      <c r="BK348" s="192">
        <f>ROUND(I348*H348,2)</f>
        <v>0</v>
      </c>
      <c r="BL348" s="19" t="s">
        <v>153</v>
      </c>
      <c r="BM348" s="191" t="s">
        <v>663</v>
      </c>
    </row>
    <row r="349" s="13" customFormat="1">
      <c r="A349" s="13"/>
      <c r="B349" s="197"/>
      <c r="C349" s="13"/>
      <c r="D349" s="193" t="s">
        <v>157</v>
      </c>
      <c r="E349" s="198" t="s">
        <v>3</v>
      </c>
      <c r="F349" s="199" t="s">
        <v>664</v>
      </c>
      <c r="G349" s="13"/>
      <c r="H349" s="200">
        <v>1072.1199999999999</v>
      </c>
      <c r="I349" s="201"/>
      <c r="J349" s="13"/>
      <c r="K349" s="13"/>
      <c r="L349" s="197"/>
      <c r="M349" s="202"/>
      <c r="N349" s="203"/>
      <c r="O349" s="203"/>
      <c r="P349" s="203"/>
      <c r="Q349" s="203"/>
      <c r="R349" s="203"/>
      <c r="S349" s="203"/>
      <c r="T349" s="20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198" t="s">
        <v>157</v>
      </c>
      <c r="AU349" s="198" t="s">
        <v>82</v>
      </c>
      <c r="AV349" s="13" t="s">
        <v>82</v>
      </c>
      <c r="AW349" s="13" t="s">
        <v>33</v>
      </c>
      <c r="AX349" s="13" t="s">
        <v>80</v>
      </c>
      <c r="AY349" s="198" t="s">
        <v>146</v>
      </c>
    </row>
    <row r="350" s="12" customFormat="1" ht="22.8" customHeight="1">
      <c r="A350" s="12"/>
      <c r="B350" s="166"/>
      <c r="C350" s="12"/>
      <c r="D350" s="167" t="s">
        <v>71</v>
      </c>
      <c r="E350" s="177" t="s">
        <v>665</v>
      </c>
      <c r="F350" s="177" t="s">
        <v>666</v>
      </c>
      <c r="G350" s="12"/>
      <c r="H350" s="12"/>
      <c r="I350" s="169"/>
      <c r="J350" s="178">
        <f>BK350</f>
        <v>0</v>
      </c>
      <c r="K350" s="12"/>
      <c r="L350" s="166"/>
      <c r="M350" s="171"/>
      <c r="N350" s="172"/>
      <c r="O350" s="172"/>
      <c r="P350" s="173">
        <f>SUM(P351:P352)</f>
        <v>0</v>
      </c>
      <c r="Q350" s="172"/>
      <c r="R350" s="173">
        <f>SUM(R351:R352)</f>
        <v>0</v>
      </c>
      <c r="S350" s="172"/>
      <c r="T350" s="174">
        <f>SUM(T351:T352)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67" t="s">
        <v>80</v>
      </c>
      <c r="AT350" s="175" t="s">
        <v>71</v>
      </c>
      <c r="AU350" s="175" t="s">
        <v>80</v>
      </c>
      <c r="AY350" s="167" t="s">
        <v>146</v>
      </c>
      <c r="BK350" s="176">
        <f>SUM(BK351:BK352)</f>
        <v>0</v>
      </c>
    </row>
    <row r="351" s="2" customFormat="1" ht="33" customHeight="1">
      <c r="A351" s="38"/>
      <c r="B351" s="179"/>
      <c r="C351" s="180" t="s">
        <v>667</v>
      </c>
      <c r="D351" s="180" t="s">
        <v>148</v>
      </c>
      <c r="E351" s="181" t="s">
        <v>668</v>
      </c>
      <c r="F351" s="182" t="s">
        <v>669</v>
      </c>
      <c r="G351" s="183" t="s">
        <v>242</v>
      </c>
      <c r="H351" s="184">
        <v>473.62700000000001</v>
      </c>
      <c r="I351" s="185"/>
      <c r="J351" s="186">
        <f>ROUND(I351*H351,2)</f>
        <v>0</v>
      </c>
      <c r="K351" s="182" t="s">
        <v>152</v>
      </c>
      <c r="L351" s="39"/>
      <c r="M351" s="187" t="s">
        <v>3</v>
      </c>
      <c r="N351" s="188" t="s">
        <v>43</v>
      </c>
      <c r="O351" s="72"/>
      <c r="P351" s="189">
        <f>O351*H351</f>
        <v>0</v>
      </c>
      <c r="Q351" s="189">
        <v>0</v>
      </c>
      <c r="R351" s="189">
        <f>Q351*H351</f>
        <v>0</v>
      </c>
      <c r="S351" s="189">
        <v>0</v>
      </c>
      <c r="T351" s="190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191" t="s">
        <v>153</v>
      </c>
      <c r="AT351" s="191" t="s">
        <v>148</v>
      </c>
      <c r="AU351" s="191" t="s">
        <v>82</v>
      </c>
      <c r="AY351" s="19" t="s">
        <v>146</v>
      </c>
      <c r="BE351" s="192">
        <f>IF(N351="základní",J351,0)</f>
        <v>0</v>
      </c>
      <c r="BF351" s="192">
        <f>IF(N351="snížená",J351,0)</f>
        <v>0</v>
      </c>
      <c r="BG351" s="192">
        <f>IF(N351="zákl. přenesená",J351,0)</f>
        <v>0</v>
      </c>
      <c r="BH351" s="192">
        <f>IF(N351="sníž. přenesená",J351,0)</f>
        <v>0</v>
      </c>
      <c r="BI351" s="192">
        <f>IF(N351="nulová",J351,0)</f>
        <v>0</v>
      </c>
      <c r="BJ351" s="19" t="s">
        <v>80</v>
      </c>
      <c r="BK351" s="192">
        <f>ROUND(I351*H351,2)</f>
        <v>0</v>
      </c>
      <c r="BL351" s="19" t="s">
        <v>153</v>
      </c>
      <c r="BM351" s="191" t="s">
        <v>670</v>
      </c>
    </row>
    <row r="352" s="2" customFormat="1">
      <c r="A352" s="38"/>
      <c r="B352" s="39"/>
      <c r="C352" s="38"/>
      <c r="D352" s="193" t="s">
        <v>155</v>
      </c>
      <c r="E352" s="38"/>
      <c r="F352" s="194" t="s">
        <v>671</v>
      </c>
      <c r="G352" s="38"/>
      <c r="H352" s="38"/>
      <c r="I352" s="119"/>
      <c r="J352" s="38"/>
      <c r="K352" s="38"/>
      <c r="L352" s="39"/>
      <c r="M352" s="195"/>
      <c r="N352" s="196"/>
      <c r="O352" s="72"/>
      <c r="P352" s="72"/>
      <c r="Q352" s="72"/>
      <c r="R352" s="72"/>
      <c r="S352" s="72"/>
      <c r="T352" s="73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9" t="s">
        <v>155</v>
      </c>
      <c r="AU352" s="19" t="s">
        <v>82</v>
      </c>
    </row>
    <row r="353" s="12" customFormat="1" ht="25.92" customHeight="1">
      <c r="A353" s="12"/>
      <c r="B353" s="166"/>
      <c r="C353" s="12"/>
      <c r="D353" s="167" t="s">
        <v>71</v>
      </c>
      <c r="E353" s="168" t="s">
        <v>672</v>
      </c>
      <c r="F353" s="168" t="s">
        <v>673</v>
      </c>
      <c r="G353" s="12"/>
      <c r="H353" s="12"/>
      <c r="I353" s="169"/>
      <c r="J353" s="170">
        <f>BK353</f>
        <v>0</v>
      </c>
      <c r="K353" s="12"/>
      <c r="L353" s="166"/>
      <c r="M353" s="171"/>
      <c r="N353" s="172"/>
      <c r="O353" s="172"/>
      <c r="P353" s="173">
        <f>SUM(P354:P357)</f>
        <v>0</v>
      </c>
      <c r="Q353" s="172"/>
      <c r="R353" s="173">
        <f>SUM(R354:R357)</f>
        <v>0</v>
      </c>
      <c r="S353" s="172"/>
      <c r="T353" s="174">
        <f>SUM(T354:T357)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167" t="s">
        <v>153</v>
      </c>
      <c r="AT353" s="175" t="s">
        <v>71</v>
      </c>
      <c r="AU353" s="175" t="s">
        <v>72</v>
      </c>
      <c r="AY353" s="167" t="s">
        <v>146</v>
      </c>
      <c r="BK353" s="176">
        <f>SUM(BK354:BK357)</f>
        <v>0</v>
      </c>
    </row>
    <row r="354" s="2" customFormat="1" ht="21.75" customHeight="1">
      <c r="A354" s="38"/>
      <c r="B354" s="179"/>
      <c r="C354" s="180" t="s">
        <v>674</v>
      </c>
      <c r="D354" s="180" t="s">
        <v>148</v>
      </c>
      <c r="E354" s="181" t="s">
        <v>675</v>
      </c>
      <c r="F354" s="182" t="s">
        <v>676</v>
      </c>
      <c r="G354" s="183" t="s">
        <v>677</v>
      </c>
      <c r="H354" s="184">
        <v>1</v>
      </c>
      <c r="I354" s="185"/>
      <c r="J354" s="186">
        <f>ROUND(I354*H354,2)</f>
        <v>0</v>
      </c>
      <c r="K354" s="182" t="s">
        <v>3</v>
      </c>
      <c r="L354" s="39"/>
      <c r="M354" s="187" t="s">
        <v>3</v>
      </c>
      <c r="N354" s="188" t="s">
        <v>43</v>
      </c>
      <c r="O354" s="72"/>
      <c r="P354" s="189">
        <f>O354*H354</f>
        <v>0</v>
      </c>
      <c r="Q354" s="189">
        <v>0</v>
      </c>
      <c r="R354" s="189">
        <f>Q354*H354</f>
        <v>0</v>
      </c>
      <c r="S354" s="189">
        <v>0</v>
      </c>
      <c r="T354" s="190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191" t="s">
        <v>678</v>
      </c>
      <c r="AT354" s="191" t="s">
        <v>148</v>
      </c>
      <c r="AU354" s="191" t="s">
        <v>80</v>
      </c>
      <c r="AY354" s="19" t="s">
        <v>146</v>
      </c>
      <c r="BE354" s="192">
        <f>IF(N354="základní",J354,0)</f>
        <v>0</v>
      </c>
      <c r="BF354" s="192">
        <f>IF(N354="snížená",J354,0)</f>
        <v>0</v>
      </c>
      <c r="BG354" s="192">
        <f>IF(N354="zákl. přenesená",J354,0)</f>
        <v>0</v>
      </c>
      <c r="BH354" s="192">
        <f>IF(N354="sníž. přenesená",J354,0)</f>
        <v>0</v>
      </c>
      <c r="BI354" s="192">
        <f>IF(N354="nulová",J354,0)</f>
        <v>0</v>
      </c>
      <c r="BJ354" s="19" t="s">
        <v>80</v>
      </c>
      <c r="BK354" s="192">
        <f>ROUND(I354*H354,2)</f>
        <v>0</v>
      </c>
      <c r="BL354" s="19" t="s">
        <v>678</v>
      </c>
      <c r="BM354" s="191" t="s">
        <v>679</v>
      </c>
    </row>
    <row r="355" s="2" customFormat="1" ht="33" customHeight="1">
      <c r="A355" s="38"/>
      <c r="B355" s="179"/>
      <c r="C355" s="180" t="s">
        <v>680</v>
      </c>
      <c r="D355" s="180" t="s">
        <v>148</v>
      </c>
      <c r="E355" s="181" t="s">
        <v>681</v>
      </c>
      <c r="F355" s="182" t="s">
        <v>682</v>
      </c>
      <c r="G355" s="183" t="s">
        <v>677</v>
      </c>
      <c r="H355" s="184">
        <v>1</v>
      </c>
      <c r="I355" s="185"/>
      <c r="J355" s="186">
        <f>ROUND(I355*H355,2)</f>
        <v>0</v>
      </c>
      <c r="K355" s="182" t="s">
        <v>3</v>
      </c>
      <c r="L355" s="39"/>
      <c r="M355" s="187" t="s">
        <v>3</v>
      </c>
      <c r="N355" s="188" t="s">
        <v>43</v>
      </c>
      <c r="O355" s="72"/>
      <c r="P355" s="189">
        <f>O355*H355</f>
        <v>0</v>
      </c>
      <c r="Q355" s="189">
        <v>0</v>
      </c>
      <c r="R355" s="189">
        <f>Q355*H355</f>
        <v>0</v>
      </c>
      <c r="S355" s="189">
        <v>0</v>
      </c>
      <c r="T355" s="190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191" t="s">
        <v>678</v>
      </c>
      <c r="AT355" s="191" t="s">
        <v>148</v>
      </c>
      <c r="AU355" s="191" t="s">
        <v>80</v>
      </c>
      <c r="AY355" s="19" t="s">
        <v>146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19" t="s">
        <v>80</v>
      </c>
      <c r="BK355" s="192">
        <f>ROUND(I355*H355,2)</f>
        <v>0</v>
      </c>
      <c r="BL355" s="19" t="s">
        <v>678</v>
      </c>
      <c r="BM355" s="191" t="s">
        <v>683</v>
      </c>
    </row>
    <row r="356" s="2" customFormat="1" ht="33" customHeight="1">
      <c r="A356" s="38"/>
      <c r="B356" s="179"/>
      <c r="C356" s="180" t="s">
        <v>684</v>
      </c>
      <c r="D356" s="180" t="s">
        <v>148</v>
      </c>
      <c r="E356" s="181" t="s">
        <v>685</v>
      </c>
      <c r="F356" s="182" t="s">
        <v>686</v>
      </c>
      <c r="G356" s="183" t="s">
        <v>151</v>
      </c>
      <c r="H356" s="184">
        <v>2075</v>
      </c>
      <c r="I356" s="185"/>
      <c r="J356" s="186">
        <f>ROUND(I356*H356,2)</f>
        <v>0</v>
      </c>
      <c r="K356" s="182" t="s">
        <v>3</v>
      </c>
      <c r="L356" s="39"/>
      <c r="M356" s="187" t="s">
        <v>3</v>
      </c>
      <c r="N356" s="188" t="s">
        <v>43</v>
      </c>
      <c r="O356" s="72"/>
      <c r="P356" s="189">
        <f>O356*H356</f>
        <v>0</v>
      </c>
      <c r="Q356" s="189">
        <v>0</v>
      </c>
      <c r="R356" s="189">
        <f>Q356*H356</f>
        <v>0</v>
      </c>
      <c r="S356" s="189">
        <v>0</v>
      </c>
      <c r="T356" s="190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191" t="s">
        <v>678</v>
      </c>
      <c r="AT356" s="191" t="s">
        <v>148</v>
      </c>
      <c r="AU356" s="191" t="s">
        <v>80</v>
      </c>
      <c r="AY356" s="19" t="s">
        <v>146</v>
      </c>
      <c r="BE356" s="192">
        <f>IF(N356="základní",J356,0)</f>
        <v>0</v>
      </c>
      <c r="BF356" s="192">
        <f>IF(N356="snížená",J356,0)</f>
        <v>0</v>
      </c>
      <c r="BG356" s="192">
        <f>IF(N356="zákl. přenesená",J356,0)</f>
        <v>0</v>
      </c>
      <c r="BH356" s="192">
        <f>IF(N356="sníž. přenesená",J356,0)</f>
        <v>0</v>
      </c>
      <c r="BI356" s="192">
        <f>IF(N356="nulová",J356,0)</f>
        <v>0</v>
      </c>
      <c r="BJ356" s="19" t="s">
        <v>80</v>
      </c>
      <c r="BK356" s="192">
        <f>ROUND(I356*H356,2)</f>
        <v>0</v>
      </c>
      <c r="BL356" s="19" t="s">
        <v>678</v>
      </c>
      <c r="BM356" s="191" t="s">
        <v>687</v>
      </c>
    </row>
    <row r="357" s="13" customFormat="1">
      <c r="A357" s="13"/>
      <c r="B357" s="197"/>
      <c r="C357" s="13"/>
      <c r="D357" s="193" t="s">
        <v>157</v>
      </c>
      <c r="E357" s="198" t="s">
        <v>3</v>
      </c>
      <c r="F357" s="199" t="s">
        <v>688</v>
      </c>
      <c r="G357" s="13"/>
      <c r="H357" s="200">
        <v>2075</v>
      </c>
      <c r="I357" s="201"/>
      <c r="J357" s="13"/>
      <c r="K357" s="13"/>
      <c r="L357" s="197"/>
      <c r="M357" s="230"/>
      <c r="N357" s="231"/>
      <c r="O357" s="231"/>
      <c r="P357" s="231"/>
      <c r="Q357" s="231"/>
      <c r="R357" s="231"/>
      <c r="S357" s="231"/>
      <c r="T357" s="23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198" t="s">
        <v>157</v>
      </c>
      <c r="AU357" s="198" t="s">
        <v>80</v>
      </c>
      <c r="AV357" s="13" t="s">
        <v>82</v>
      </c>
      <c r="AW357" s="13" t="s">
        <v>33</v>
      </c>
      <c r="AX357" s="13" t="s">
        <v>80</v>
      </c>
      <c r="AY357" s="198" t="s">
        <v>146</v>
      </c>
    </row>
    <row r="358" s="2" customFormat="1" ht="6.96" customHeight="1">
      <c r="A358" s="38"/>
      <c r="B358" s="55"/>
      <c r="C358" s="56"/>
      <c r="D358" s="56"/>
      <c r="E358" s="56"/>
      <c r="F358" s="56"/>
      <c r="G358" s="56"/>
      <c r="H358" s="56"/>
      <c r="I358" s="139"/>
      <c r="J358" s="56"/>
      <c r="K358" s="56"/>
      <c r="L358" s="39"/>
      <c r="M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</row>
  </sheetData>
  <autoFilter ref="C87:K35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4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4"/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116"/>
      <c r="J3" s="21"/>
      <c r="K3" s="21"/>
      <c r="L3" s="22"/>
      <c r="AT3" s="19" t="s">
        <v>82</v>
      </c>
    </row>
    <row r="4" s="1" customFormat="1" ht="24.96" customHeight="1">
      <c r="B4" s="22"/>
      <c r="D4" s="23" t="s">
        <v>94</v>
      </c>
      <c r="I4" s="114"/>
      <c r="L4" s="22"/>
      <c r="M4" s="117" t="s">
        <v>11</v>
      </c>
      <c r="AT4" s="19" t="s">
        <v>4</v>
      </c>
    </row>
    <row r="5" s="1" customFormat="1" ht="6.96" customHeight="1">
      <c r="B5" s="22"/>
      <c r="I5" s="114"/>
      <c r="L5" s="22"/>
    </row>
    <row r="6" s="1" customFormat="1" ht="12" customHeight="1">
      <c r="B6" s="22"/>
      <c r="D6" s="32" t="s">
        <v>17</v>
      </c>
      <c r="I6" s="114"/>
      <c r="L6" s="22"/>
    </row>
    <row r="7" s="1" customFormat="1" ht="16.5" customHeight="1">
      <c r="B7" s="22"/>
      <c r="E7" s="118" t="str">
        <f>'Rekapitulace stavby'!K6</f>
        <v>Do Říčan, SÚ, Praha 21, č. akce 13461</v>
      </c>
      <c r="F7" s="32"/>
      <c r="G7" s="32"/>
      <c r="H7" s="32"/>
      <c r="I7" s="114"/>
      <c r="L7" s="22"/>
    </row>
    <row r="8" s="2" customFormat="1" ht="12" customHeight="1">
      <c r="A8" s="38"/>
      <c r="B8" s="39"/>
      <c r="C8" s="38"/>
      <c r="D8" s="32" t="s">
        <v>108</v>
      </c>
      <c r="E8" s="38"/>
      <c r="F8" s="38"/>
      <c r="G8" s="38"/>
      <c r="H8" s="38"/>
      <c r="I8" s="119"/>
      <c r="J8" s="38"/>
      <c r="K8" s="38"/>
      <c r="L8" s="12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689</v>
      </c>
      <c r="F9" s="38"/>
      <c r="G9" s="38"/>
      <c r="H9" s="38"/>
      <c r="I9" s="119"/>
      <c r="J9" s="38"/>
      <c r="K9" s="38"/>
      <c r="L9" s="12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119"/>
      <c r="J10" s="38"/>
      <c r="K10" s="38"/>
      <c r="L10" s="12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121" t="s">
        <v>20</v>
      </c>
      <c r="J11" s="27" t="s">
        <v>3</v>
      </c>
      <c r="K11" s="38"/>
      <c r="L11" s="12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121" t="s">
        <v>23</v>
      </c>
      <c r="J12" s="64" t="str">
        <f>'Rekapitulace stavby'!AN8</f>
        <v>28. 2. 2020</v>
      </c>
      <c r="K12" s="38"/>
      <c r="L12" s="12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119"/>
      <c r="J13" s="38"/>
      <c r="K13" s="38"/>
      <c r="L13" s="12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121" t="s">
        <v>26</v>
      </c>
      <c r="J14" s="27" t="s">
        <v>3</v>
      </c>
      <c r="K14" s="38"/>
      <c r="L14" s="12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27</v>
      </c>
      <c r="F15" s="38"/>
      <c r="G15" s="38"/>
      <c r="H15" s="38"/>
      <c r="I15" s="121" t="s">
        <v>28</v>
      </c>
      <c r="J15" s="27" t="s">
        <v>3</v>
      </c>
      <c r="K15" s="38"/>
      <c r="L15" s="12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119"/>
      <c r="J16" s="38"/>
      <c r="K16" s="38"/>
      <c r="L16" s="12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29</v>
      </c>
      <c r="E17" s="38"/>
      <c r="F17" s="38"/>
      <c r="G17" s="38"/>
      <c r="H17" s="38"/>
      <c r="I17" s="121" t="s">
        <v>26</v>
      </c>
      <c r="J17" s="33" t="str">
        <f>'Rekapitulace stavby'!AN13</f>
        <v>Vyplň údaj</v>
      </c>
      <c r="K17" s="38"/>
      <c r="L17" s="12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121" t="s">
        <v>28</v>
      </c>
      <c r="J18" s="33" t="str">
        <f>'Rekapitulace stavby'!AN14</f>
        <v>Vyplň údaj</v>
      </c>
      <c r="K18" s="38"/>
      <c r="L18" s="12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119"/>
      <c r="J19" s="38"/>
      <c r="K19" s="38"/>
      <c r="L19" s="12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31</v>
      </c>
      <c r="E20" s="38"/>
      <c r="F20" s="38"/>
      <c r="G20" s="38"/>
      <c r="H20" s="38"/>
      <c r="I20" s="121" t="s">
        <v>26</v>
      </c>
      <c r="J20" s="27" t="s">
        <v>3</v>
      </c>
      <c r="K20" s="38"/>
      <c r="L20" s="1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32</v>
      </c>
      <c r="F21" s="38"/>
      <c r="G21" s="38"/>
      <c r="H21" s="38"/>
      <c r="I21" s="121" t="s">
        <v>28</v>
      </c>
      <c r="J21" s="27" t="s">
        <v>3</v>
      </c>
      <c r="K21" s="38"/>
      <c r="L21" s="12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119"/>
      <c r="J22" s="38"/>
      <c r="K22" s="38"/>
      <c r="L22" s="12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34</v>
      </c>
      <c r="E23" s="38"/>
      <c r="F23" s="38"/>
      <c r="G23" s="38"/>
      <c r="H23" s="38"/>
      <c r="I23" s="121" t="s">
        <v>26</v>
      </c>
      <c r="J23" s="27" t="s">
        <v>3</v>
      </c>
      <c r="K23" s="38"/>
      <c r="L23" s="12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35</v>
      </c>
      <c r="F24" s="38"/>
      <c r="G24" s="38"/>
      <c r="H24" s="38"/>
      <c r="I24" s="121" t="s">
        <v>28</v>
      </c>
      <c r="J24" s="27" t="s">
        <v>3</v>
      </c>
      <c r="K24" s="38"/>
      <c r="L24" s="12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119"/>
      <c r="J25" s="38"/>
      <c r="K25" s="38"/>
      <c r="L25" s="12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119"/>
      <c r="J26" s="38"/>
      <c r="K26" s="38"/>
      <c r="L26" s="12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2"/>
      <c r="B27" s="123"/>
      <c r="C27" s="122"/>
      <c r="D27" s="122"/>
      <c r="E27" s="36" t="s">
        <v>3</v>
      </c>
      <c r="F27" s="36"/>
      <c r="G27" s="36"/>
      <c r="H27" s="36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119"/>
      <c r="J28" s="38"/>
      <c r="K28" s="38"/>
      <c r="L28" s="12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126"/>
      <c r="J29" s="84"/>
      <c r="K29" s="84"/>
      <c r="L29" s="12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7" t="s">
        <v>38</v>
      </c>
      <c r="E30" s="38"/>
      <c r="F30" s="38"/>
      <c r="G30" s="38"/>
      <c r="H30" s="38"/>
      <c r="I30" s="119"/>
      <c r="J30" s="90">
        <f>ROUND(J80, 2)</f>
        <v>0</v>
      </c>
      <c r="K30" s="38"/>
      <c r="L30" s="12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126"/>
      <c r="J31" s="84"/>
      <c r="K31" s="84"/>
      <c r="L31" s="12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128" t="s">
        <v>39</v>
      </c>
      <c r="J32" s="43" t="s">
        <v>41</v>
      </c>
      <c r="K32" s="38"/>
      <c r="L32" s="12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9" t="s">
        <v>42</v>
      </c>
      <c r="E33" s="32" t="s">
        <v>43</v>
      </c>
      <c r="F33" s="130">
        <f>ROUND((SUM(BE80:BE91)),  2)</f>
        <v>0</v>
      </c>
      <c r="G33" s="38"/>
      <c r="H33" s="38"/>
      <c r="I33" s="131">
        <v>0.20999999999999999</v>
      </c>
      <c r="J33" s="130">
        <f>ROUND(((SUM(BE80:BE91))*I33),  2)</f>
        <v>0</v>
      </c>
      <c r="K33" s="38"/>
      <c r="L33" s="12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30">
        <f>ROUND((SUM(BF80:BF91)),  2)</f>
        <v>0</v>
      </c>
      <c r="G34" s="38"/>
      <c r="H34" s="38"/>
      <c r="I34" s="131">
        <v>0.14999999999999999</v>
      </c>
      <c r="J34" s="130">
        <f>ROUND(((SUM(BF80:BF91))*I34),  2)</f>
        <v>0</v>
      </c>
      <c r="K34" s="38"/>
      <c r="L34" s="12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30">
        <f>ROUND((SUM(BG80:BG91)),  2)</f>
        <v>0</v>
      </c>
      <c r="G35" s="38"/>
      <c r="H35" s="38"/>
      <c r="I35" s="131">
        <v>0.20999999999999999</v>
      </c>
      <c r="J35" s="130">
        <f>0</f>
        <v>0</v>
      </c>
      <c r="K35" s="38"/>
      <c r="L35" s="12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30">
        <f>ROUND((SUM(BH80:BH91)),  2)</f>
        <v>0</v>
      </c>
      <c r="G36" s="38"/>
      <c r="H36" s="38"/>
      <c r="I36" s="131">
        <v>0.14999999999999999</v>
      </c>
      <c r="J36" s="130">
        <f>0</f>
        <v>0</v>
      </c>
      <c r="K36" s="38"/>
      <c r="L36" s="12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30">
        <f>ROUND((SUM(BI80:BI91)),  2)</f>
        <v>0</v>
      </c>
      <c r="G37" s="38"/>
      <c r="H37" s="38"/>
      <c r="I37" s="131">
        <v>0</v>
      </c>
      <c r="J37" s="130">
        <f>0</f>
        <v>0</v>
      </c>
      <c r="K37" s="38"/>
      <c r="L37" s="12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119"/>
      <c r="J38" s="38"/>
      <c r="K38" s="38"/>
      <c r="L38" s="12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2"/>
      <c r="D39" s="133" t="s">
        <v>48</v>
      </c>
      <c r="E39" s="76"/>
      <c r="F39" s="76"/>
      <c r="G39" s="134" t="s">
        <v>49</v>
      </c>
      <c r="H39" s="135" t="s">
        <v>50</v>
      </c>
      <c r="I39" s="136"/>
      <c r="J39" s="137">
        <f>SUM(J30:J37)</f>
        <v>0</v>
      </c>
      <c r="K39" s="138"/>
      <c r="L39" s="12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139"/>
      <c r="J40" s="56"/>
      <c r="K40" s="56"/>
      <c r="L40" s="12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140"/>
      <c r="J44" s="58"/>
      <c r="K44" s="58"/>
      <c r="L44" s="120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118</v>
      </c>
      <c r="D45" s="38"/>
      <c r="E45" s="38"/>
      <c r="F45" s="38"/>
      <c r="G45" s="38"/>
      <c r="H45" s="38"/>
      <c r="I45" s="119"/>
      <c r="J45" s="38"/>
      <c r="K45" s="38"/>
      <c r="L45" s="120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119"/>
      <c r="J46" s="38"/>
      <c r="K46" s="38"/>
      <c r="L46" s="12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119"/>
      <c r="J47" s="38"/>
      <c r="K47" s="38"/>
      <c r="L47" s="12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8" t="str">
        <f>E7</f>
        <v>Do Říčan, SÚ, Praha 21, č. akce 13461</v>
      </c>
      <c r="F48" s="32"/>
      <c r="G48" s="32"/>
      <c r="H48" s="32"/>
      <c r="I48" s="119"/>
      <c r="J48" s="38"/>
      <c r="K48" s="38"/>
      <c r="L48" s="12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108</v>
      </c>
      <c r="D49" s="38"/>
      <c r="E49" s="38"/>
      <c r="F49" s="38"/>
      <c r="G49" s="38"/>
      <c r="H49" s="38"/>
      <c r="I49" s="119"/>
      <c r="J49" s="38"/>
      <c r="K49" s="38"/>
      <c r="L49" s="12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02 - Vedlejší a ostatní náklady</v>
      </c>
      <c r="F50" s="38"/>
      <c r="G50" s="38"/>
      <c r="H50" s="38"/>
      <c r="I50" s="119"/>
      <c r="J50" s="38"/>
      <c r="K50" s="38"/>
      <c r="L50" s="12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119"/>
      <c r="J51" s="38"/>
      <c r="K51" s="38"/>
      <c r="L51" s="120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>Újezd nad Lesy</v>
      </c>
      <c r="G52" s="38"/>
      <c r="H52" s="38"/>
      <c r="I52" s="121" t="s">
        <v>23</v>
      </c>
      <c r="J52" s="64" t="str">
        <f>IF(J12="","",J12)</f>
        <v>28. 2. 2020</v>
      </c>
      <c r="K52" s="38"/>
      <c r="L52" s="12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119"/>
      <c r="J53" s="38"/>
      <c r="K53" s="38"/>
      <c r="L53" s="12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38"/>
      <c r="E54" s="38"/>
      <c r="F54" s="27" t="str">
        <f>E15</f>
        <v>TSK hl. m. Prahy</v>
      </c>
      <c r="G54" s="38"/>
      <c r="H54" s="38"/>
      <c r="I54" s="121" t="s">
        <v>31</v>
      </c>
      <c r="J54" s="36" t="str">
        <f>E21</f>
        <v>Ing. Igor Čermák</v>
      </c>
      <c r="K54" s="38"/>
      <c r="L54" s="12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38"/>
      <c r="E55" s="38"/>
      <c r="F55" s="27" t="str">
        <f>IF(E18="","",E18)</f>
        <v>Vyplň údaj</v>
      </c>
      <c r="G55" s="38"/>
      <c r="H55" s="38"/>
      <c r="I55" s="121" t="s">
        <v>34</v>
      </c>
      <c r="J55" s="36" t="str">
        <f>E24</f>
        <v>Ing. Eva Mrvová</v>
      </c>
      <c r="K55" s="38"/>
      <c r="L55" s="12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119"/>
      <c r="J56" s="38"/>
      <c r="K56" s="38"/>
      <c r="L56" s="12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41" t="s">
        <v>119</v>
      </c>
      <c r="D57" s="132"/>
      <c r="E57" s="132"/>
      <c r="F57" s="132"/>
      <c r="G57" s="132"/>
      <c r="H57" s="132"/>
      <c r="I57" s="142"/>
      <c r="J57" s="143" t="s">
        <v>120</v>
      </c>
      <c r="K57" s="132"/>
      <c r="L57" s="12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119"/>
      <c r="J58" s="38"/>
      <c r="K58" s="38"/>
      <c r="L58" s="12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4" t="s">
        <v>70</v>
      </c>
      <c r="D59" s="38"/>
      <c r="E59" s="38"/>
      <c r="F59" s="38"/>
      <c r="G59" s="38"/>
      <c r="H59" s="38"/>
      <c r="I59" s="119"/>
      <c r="J59" s="90">
        <f>J80</f>
        <v>0</v>
      </c>
      <c r="K59" s="38"/>
      <c r="L59" s="12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121</v>
      </c>
    </row>
    <row r="60" s="9" customFormat="1" ht="24.96" customHeight="1">
      <c r="A60" s="9"/>
      <c r="B60" s="145"/>
      <c r="C60" s="9"/>
      <c r="D60" s="146" t="s">
        <v>690</v>
      </c>
      <c r="E60" s="147"/>
      <c r="F60" s="147"/>
      <c r="G60" s="147"/>
      <c r="H60" s="147"/>
      <c r="I60" s="148"/>
      <c r="J60" s="149">
        <f>J81</f>
        <v>0</v>
      </c>
      <c r="K60" s="9"/>
      <c r="L60" s="14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38"/>
      <c r="B61" s="39"/>
      <c r="C61" s="38"/>
      <c r="D61" s="38"/>
      <c r="E61" s="38"/>
      <c r="F61" s="38"/>
      <c r="G61" s="38"/>
      <c r="H61" s="38"/>
      <c r="I61" s="119"/>
      <c r="J61" s="38"/>
      <c r="K61" s="38"/>
      <c r="L61" s="12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6.96" customHeight="1">
      <c r="A62" s="38"/>
      <c r="B62" s="55"/>
      <c r="C62" s="56"/>
      <c r="D62" s="56"/>
      <c r="E62" s="56"/>
      <c r="F62" s="56"/>
      <c r="G62" s="56"/>
      <c r="H62" s="56"/>
      <c r="I62" s="139"/>
      <c r="J62" s="56"/>
      <c r="K62" s="56"/>
      <c r="L62" s="120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6" s="2" customFormat="1" ht="6.96" customHeight="1">
      <c r="A66" s="38"/>
      <c r="B66" s="57"/>
      <c r="C66" s="58"/>
      <c r="D66" s="58"/>
      <c r="E66" s="58"/>
      <c r="F66" s="58"/>
      <c r="G66" s="58"/>
      <c r="H66" s="58"/>
      <c r="I66" s="140"/>
      <c r="J66" s="58"/>
      <c r="K66" s="58"/>
      <c r="L66" s="120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24.96" customHeight="1">
      <c r="A67" s="38"/>
      <c r="B67" s="39"/>
      <c r="C67" s="23" t="s">
        <v>131</v>
      </c>
      <c r="D67" s="38"/>
      <c r="E67" s="38"/>
      <c r="F67" s="38"/>
      <c r="G67" s="38"/>
      <c r="H67" s="38"/>
      <c r="I67" s="119"/>
      <c r="J67" s="38"/>
      <c r="K67" s="38"/>
      <c r="L67" s="120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6.96" customHeight="1">
      <c r="A68" s="38"/>
      <c r="B68" s="39"/>
      <c r="C68" s="38"/>
      <c r="D68" s="38"/>
      <c r="E68" s="38"/>
      <c r="F68" s="38"/>
      <c r="G68" s="38"/>
      <c r="H68" s="38"/>
      <c r="I68" s="119"/>
      <c r="J68" s="38"/>
      <c r="K68" s="38"/>
      <c r="L68" s="120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12" customHeight="1">
      <c r="A69" s="38"/>
      <c r="B69" s="39"/>
      <c r="C69" s="32" t="s">
        <v>17</v>
      </c>
      <c r="D69" s="38"/>
      <c r="E69" s="38"/>
      <c r="F69" s="38"/>
      <c r="G69" s="38"/>
      <c r="H69" s="38"/>
      <c r="I69" s="119"/>
      <c r="J69" s="38"/>
      <c r="K69" s="38"/>
      <c r="L69" s="120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6.5" customHeight="1">
      <c r="A70" s="38"/>
      <c r="B70" s="39"/>
      <c r="C70" s="38"/>
      <c r="D70" s="38"/>
      <c r="E70" s="118" t="str">
        <f>E7</f>
        <v>Do Říčan, SÚ, Praha 21, č. akce 13461</v>
      </c>
      <c r="F70" s="32"/>
      <c r="G70" s="32"/>
      <c r="H70" s="32"/>
      <c r="I70" s="119"/>
      <c r="J70" s="38"/>
      <c r="K70" s="38"/>
      <c r="L70" s="120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2" t="s">
        <v>108</v>
      </c>
      <c r="D71" s="38"/>
      <c r="E71" s="38"/>
      <c r="F71" s="38"/>
      <c r="G71" s="38"/>
      <c r="H71" s="38"/>
      <c r="I71" s="119"/>
      <c r="J71" s="38"/>
      <c r="K71" s="38"/>
      <c r="L71" s="120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38"/>
      <c r="D72" s="38"/>
      <c r="E72" s="62" t="str">
        <f>E9</f>
        <v>02 - Vedlejší a ostatní náklady</v>
      </c>
      <c r="F72" s="38"/>
      <c r="G72" s="38"/>
      <c r="H72" s="38"/>
      <c r="I72" s="119"/>
      <c r="J72" s="38"/>
      <c r="K72" s="38"/>
      <c r="L72" s="120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38"/>
      <c r="D73" s="38"/>
      <c r="E73" s="38"/>
      <c r="F73" s="38"/>
      <c r="G73" s="38"/>
      <c r="H73" s="38"/>
      <c r="I73" s="119"/>
      <c r="J73" s="38"/>
      <c r="K73" s="38"/>
      <c r="L73" s="120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21</v>
      </c>
      <c r="D74" s="38"/>
      <c r="E74" s="38"/>
      <c r="F74" s="27" t="str">
        <f>F12</f>
        <v>Újezd nad Lesy</v>
      </c>
      <c r="G74" s="38"/>
      <c r="H74" s="38"/>
      <c r="I74" s="121" t="s">
        <v>23</v>
      </c>
      <c r="J74" s="64" t="str">
        <f>IF(J12="","",J12)</f>
        <v>28. 2. 2020</v>
      </c>
      <c r="K74" s="38"/>
      <c r="L74" s="120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38"/>
      <c r="D75" s="38"/>
      <c r="E75" s="38"/>
      <c r="F75" s="38"/>
      <c r="G75" s="38"/>
      <c r="H75" s="38"/>
      <c r="I75" s="119"/>
      <c r="J75" s="38"/>
      <c r="K75" s="38"/>
      <c r="L75" s="120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5.15" customHeight="1">
      <c r="A76" s="38"/>
      <c r="B76" s="39"/>
      <c r="C76" s="32" t="s">
        <v>25</v>
      </c>
      <c r="D76" s="38"/>
      <c r="E76" s="38"/>
      <c r="F76" s="27" t="str">
        <f>E15</f>
        <v>TSK hl. m. Prahy</v>
      </c>
      <c r="G76" s="38"/>
      <c r="H76" s="38"/>
      <c r="I76" s="121" t="s">
        <v>31</v>
      </c>
      <c r="J76" s="36" t="str">
        <f>E21</f>
        <v>Ing. Igor Čermák</v>
      </c>
      <c r="K76" s="38"/>
      <c r="L76" s="12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5.15" customHeight="1">
      <c r="A77" s="38"/>
      <c r="B77" s="39"/>
      <c r="C77" s="32" t="s">
        <v>29</v>
      </c>
      <c r="D77" s="38"/>
      <c r="E77" s="38"/>
      <c r="F77" s="27" t="str">
        <f>IF(E18="","",E18)</f>
        <v>Vyplň údaj</v>
      </c>
      <c r="G77" s="38"/>
      <c r="H77" s="38"/>
      <c r="I77" s="121" t="s">
        <v>34</v>
      </c>
      <c r="J77" s="36" t="str">
        <f>E24</f>
        <v>Ing. Eva Mrvová</v>
      </c>
      <c r="K77" s="38"/>
      <c r="L77" s="12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0.32" customHeight="1">
      <c r="A78" s="38"/>
      <c r="B78" s="39"/>
      <c r="C78" s="38"/>
      <c r="D78" s="38"/>
      <c r="E78" s="38"/>
      <c r="F78" s="38"/>
      <c r="G78" s="38"/>
      <c r="H78" s="38"/>
      <c r="I78" s="119"/>
      <c r="J78" s="38"/>
      <c r="K78" s="38"/>
      <c r="L78" s="120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11" customFormat="1" ht="29.28" customHeight="1">
      <c r="A79" s="155"/>
      <c r="B79" s="156"/>
      <c r="C79" s="157" t="s">
        <v>132</v>
      </c>
      <c r="D79" s="158" t="s">
        <v>57</v>
      </c>
      <c r="E79" s="158" t="s">
        <v>53</v>
      </c>
      <c r="F79" s="158" t="s">
        <v>54</v>
      </c>
      <c r="G79" s="158" t="s">
        <v>133</v>
      </c>
      <c r="H79" s="158" t="s">
        <v>134</v>
      </c>
      <c r="I79" s="159" t="s">
        <v>135</v>
      </c>
      <c r="J79" s="158" t="s">
        <v>120</v>
      </c>
      <c r="K79" s="160" t="s">
        <v>136</v>
      </c>
      <c r="L79" s="161"/>
      <c r="M79" s="80" t="s">
        <v>3</v>
      </c>
      <c r="N79" s="81" t="s">
        <v>42</v>
      </c>
      <c r="O79" s="81" t="s">
        <v>137</v>
      </c>
      <c r="P79" s="81" t="s">
        <v>138</v>
      </c>
      <c r="Q79" s="81" t="s">
        <v>139</v>
      </c>
      <c r="R79" s="81" t="s">
        <v>140</v>
      </c>
      <c r="S79" s="81" t="s">
        <v>141</v>
      </c>
      <c r="T79" s="82" t="s">
        <v>142</v>
      </c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</row>
    <row r="80" s="2" customFormat="1" ht="22.8" customHeight="1">
      <c r="A80" s="38"/>
      <c r="B80" s="39"/>
      <c r="C80" s="87" t="s">
        <v>143</v>
      </c>
      <c r="D80" s="38"/>
      <c r="E80" s="38"/>
      <c r="F80" s="38"/>
      <c r="G80" s="38"/>
      <c r="H80" s="38"/>
      <c r="I80" s="119"/>
      <c r="J80" s="162">
        <f>BK80</f>
        <v>0</v>
      </c>
      <c r="K80" s="38"/>
      <c r="L80" s="39"/>
      <c r="M80" s="83"/>
      <c r="N80" s="68"/>
      <c r="O80" s="84"/>
      <c r="P80" s="163">
        <f>P81</f>
        <v>0</v>
      </c>
      <c r="Q80" s="84"/>
      <c r="R80" s="163">
        <f>R81</f>
        <v>0</v>
      </c>
      <c r="S80" s="84"/>
      <c r="T80" s="164">
        <f>T81</f>
        <v>0</v>
      </c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T80" s="19" t="s">
        <v>71</v>
      </c>
      <c r="AU80" s="19" t="s">
        <v>121</v>
      </c>
      <c r="BK80" s="165">
        <f>BK81</f>
        <v>0</v>
      </c>
    </row>
    <row r="81" s="12" customFormat="1" ht="25.92" customHeight="1">
      <c r="A81" s="12"/>
      <c r="B81" s="166"/>
      <c r="C81" s="12"/>
      <c r="D81" s="167" t="s">
        <v>71</v>
      </c>
      <c r="E81" s="168" t="s">
        <v>691</v>
      </c>
      <c r="F81" s="168" t="s">
        <v>692</v>
      </c>
      <c r="G81" s="12"/>
      <c r="H81" s="12"/>
      <c r="I81" s="169"/>
      <c r="J81" s="170">
        <f>BK81</f>
        <v>0</v>
      </c>
      <c r="K81" s="12"/>
      <c r="L81" s="166"/>
      <c r="M81" s="171"/>
      <c r="N81" s="172"/>
      <c r="O81" s="172"/>
      <c r="P81" s="173">
        <f>SUM(P82:P91)</f>
        <v>0</v>
      </c>
      <c r="Q81" s="172"/>
      <c r="R81" s="173">
        <f>SUM(R82:R91)</f>
        <v>0</v>
      </c>
      <c r="S81" s="172"/>
      <c r="T81" s="174">
        <f>SUM(T82:T91)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167" t="s">
        <v>170</v>
      </c>
      <c r="AT81" s="175" t="s">
        <v>71</v>
      </c>
      <c r="AU81" s="175" t="s">
        <v>72</v>
      </c>
      <c r="AY81" s="167" t="s">
        <v>146</v>
      </c>
      <c r="BK81" s="176">
        <f>SUM(BK82:BK91)</f>
        <v>0</v>
      </c>
    </row>
    <row r="82" s="2" customFormat="1" ht="16.5" customHeight="1">
      <c r="A82" s="38"/>
      <c r="B82" s="179"/>
      <c r="C82" s="180" t="s">
        <v>80</v>
      </c>
      <c r="D82" s="180" t="s">
        <v>148</v>
      </c>
      <c r="E82" s="181" t="s">
        <v>693</v>
      </c>
      <c r="F82" s="182" t="s">
        <v>694</v>
      </c>
      <c r="G82" s="183" t="s">
        <v>695</v>
      </c>
      <c r="H82" s="184">
        <v>1</v>
      </c>
      <c r="I82" s="185"/>
      <c r="J82" s="186">
        <f>ROUND(I82*H82,2)</f>
        <v>0</v>
      </c>
      <c r="K82" s="182" t="s">
        <v>152</v>
      </c>
      <c r="L82" s="39"/>
      <c r="M82" s="187" t="s">
        <v>3</v>
      </c>
      <c r="N82" s="188" t="s">
        <v>43</v>
      </c>
      <c r="O82" s="72"/>
      <c r="P82" s="189">
        <f>O82*H82</f>
        <v>0</v>
      </c>
      <c r="Q82" s="189">
        <v>0</v>
      </c>
      <c r="R82" s="189">
        <f>Q82*H82</f>
        <v>0</v>
      </c>
      <c r="S82" s="189">
        <v>0</v>
      </c>
      <c r="T82" s="190">
        <f>S82*H82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R82" s="191" t="s">
        <v>696</v>
      </c>
      <c r="AT82" s="191" t="s">
        <v>148</v>
      </c>
      <c r="AU82" s="191" t="s">
        <v>80</v>
      </c>
      <c r="AY82" s="19" t="s">
        <v>146</v>
      </c>
      <c r="BE82" s="192">
        <f>IF(N82="základní",J82,0)</f>
        <v>0</v>
      </c>
      <c r="BF82" s="192">
        <f>IF(N82="snížená",J82,0)</f>
        <v>0</v>
      </c>
      <c r="BG82" s="192">
        <f>IF(N82="zákl. přenesená",J82,0)</f>
        <v>0</v>
      </c>
      <c r="BH82" s="192">
        <f>IF(N82="sníž. přenesená",J82,0)</f>
        <v>0</v>
      </c>
      <c r="BI82" s="192">
        <f>IF(N82="nulová",J82,0)</f>
        <v>0</v>
      </c>
      <c r="BJ82" s="19" t="s">
        <v>80</v>
      </c>
      <c r="BK82" s="192">
        <f>ROUND(I82*H82,2)</f>
        <v>0</v>
      </c>
      <c r="BL82" s="19" t="s">
        <v>696</v>
      </c>
      <c r="BM82" s="191" t="s">
        <v>697</v>
      </c>
    </row>
    <row r="83" s="2" customFormat="1" ht="16.5" customHeight="1">
      <c r="A83" s="38"/>
      <c r="B83" s="179"/>
      <c r="C83" s="180" t="s">
        <v>82</v>
      </c>
      <c r="D83" s="180" t="s">
        <v>148</v>
      </c>
      <c r="E83" s="181" t="s">
        <v>698</v>
      </c>
      <c r="F83" s="182" t="s">
        <v>699</v>
      </c>
      <c r="G83" s="183" t="s">
        <v>700</v>
      </c>
      <c r="H83" s="184">
        <v>1</v>
      </c>
      <c r="I83" s="185"/>
      <c r="J83" s="186">
        <f>ROUND(I83*H83,2)</f>
        <v>0</v>
      </c>
      <c r="K83" s="182" t="s">
        <v>152</v>
      </c>
      <c r="L83" s="39"/>
      <c r="M83" s="187" t="s">
        <v>3</v>
      </c>
      <c r="N83" s="188" t="s">
        <v>43</v>
      </c>
      <c r="O83" s="72"/>
      <c r="P83" s="189">
        <f>O83*H83</f>
        <v>0</v>
      </c>
      <c r="Q83" s="189">
        <v>0</v>
      </c>
      <c r="R83" s="189">
        <f>Q83*H83</f>
        <v>0</v>
      </c>
      <c r="S83" s="189">
        <v>0</v>
      </c>
      <c r="T83" s="190">
        <f>S83*H83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R83" s="191" t="s">
        <v>696</v>
      </c>
      <c r="AT83" s="191" t="s">
        <v>148</v>
      </c>
      <c r="AU83" s="191" t="s">
        <v>80</v>
      </c>
      <c r="AY83" s="19" t="s">
        <v>146</v>
      </c>
      <c r="BE83" s="192">
        <f>IF(N83="základní",J83,0)</f>
        <v>0</v>
      </c>
      <c r="BF83" s="192">
        <f>IF(N83="snížená",J83,0)</f>
        <v>0</v>
      </c>
      <c r="BG83" s="192">
        <f>IF(N83="zákl. přenesená",J83,0)</f>
        <v>0</v>
      </c>
      <c r="BH83" s="192">
        <f>IF(N83="sníž. přenesená",J83,0)</f>
        <v>0</v>
      </c>
      <c r="BI83" s="192">
        <f>IF(N83="nulová",J83,0)</f>
        <v>0</v>
      </c>
      <c r="BJ83" s="19" t="s">
        <v>80</v>
      </c>
      <c r="BK83" s="192">
        <f>ROUND(I83*H83,2)</f>
        <v>0</v>
      </c>
      <c r="BL83" s="19" t="s">
        <v>696</v>
      </c>
      <c r="BM83" s="191" t="s">
        <v>701</v>
      </c>
    </row>
    <row r="84" s="2" customFormat="1" ht="16.5" customHeight="1">
      <c r="A84" s="38"/>
      <c r="B84" s="179"/>
      <c r="C84" s="180" t="s">
        <v>107</v>
      </c>
      <c r="D84" s="180" t="s">
        <v>148</v>
      </c>
      <c r="E84" s="181" t="s">
        <v>702</v>
      </c>
      <c r="F84" s="182" t="s">
        <v>703</v>
      </c>
      <c r="G84" s="183" t="s">
        <v>695</v>
      </c>
      <c r="H84" s="184">
        <v>1</v>
      </c>
      <c r="I84" s="185"/>
      <c r="J84" s="186">
        <f>ROUND(I84*H84,2)</f>
        <v>0</v>
      </c>
      <c r="K84" s="182" t="s">
        <v>152</v>
      </c>
      <c r="L84" s="39"/>
      <c r="M84" s="187" t="s">
        <v>3</v>
      </c>
      <c r="N84" s="188" t="s">
        <v>43</v>
      </c>
      <c r="O84" s="72"/>
      <c r="P84" s="189">
        <f>O84*H84</f>
        <v>0</v>
      </c>
      <c r="Q84" s="189">
        <v>0</v>
      </c>
      <c r="R84" s="189">
        <f>Q84*H84</f>
        <v>0</v>
      </c>
      <c r="S84" s="189">
        <v>0</v>
      </c>
      <c r="T84" s="190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191" t="s">
        <v>696</v>
      </c>
      <c r="AT84" s="191" t="s">
        <v>148</v>
      </c>
      <c r="AU84" s="191" t="s">
        <v>80</v>
      </c>
      <c r="AY84" s="19" t="s">
        <v>146</v>
      </c>
      <c r="BE84" s="192">
        <f>IF(N84="základní",J84,0)</f>
        <v>0</v>
      </c>
      <c r="BF84" s="192">
        <f>IF(N84="snížená",J84,0)</f>
        <v>0</v>
      </c>
      <c r="BG84" s="192">
        <f>IF(N84="zákl. přenesená",J84,0)</f>
        <v>0</v>
      </c>
      <c r="BH84" s="192">
        <f>IF(N84="sníž. přenesená",J84,0)</f>
        <v>0</v>
      </c>
      <c r="BI84" s="192">
        <f>IF(N84="nulová",J84,0)</f>
        <v>0</v>
      </c>
      <c r="BJ84" s="19" t="s">
        <v>80</v>
      </c>
      <c r="BK84" s="192">
        <f>ROUND(I84*H84,2)</f>
        <v>0</v>
      </c>
      <c r="BL84" s="19" t="s">
        <v>696</v>
      </c>
      <c r="BM84" s="191" t="s">
        <v>704</v>
      </c>
    </row>
    <row r="85" s="2" customFormat="1" ht="16.5" customHeight="1">
      <c r="A85" s="38"/>
      <c r="B85" s="179"/>
      <c r="C85" s="180" t="s">
        <v>153</v>
      </c>
      <c r="D85" s="180" t="s">
        <v>148</v>
      </c>
      <c r="E85" s="181" t="s">
        <v>705</v>
      </c>
      <c r="F85" s="182" t="s">
        <v>706</v>
      </c>
      <c r="G85" s="183" t="s">
        <v>392</v>
      </c>
      <c r="H85" s="184">
        <v>15</v>
      </c>
      <c r="I85" s="185"/>
      <c r="J85" s="186">
        <f>ROUND(I85*H85,2)</f>
        <v>0</v>
      </c>
      <c r="K85" s="182" t="s">
        <v>3</v>
      </c>
      <c r="L85" s="39"/>
      <c r="M85" s="187" t="s">
        <v>3</v>
      </c>
      <c r="N85" s="188" t="s">
        <v>43</v>
      </c>
      <c r="O85" s="72"/>
      <c r="P85" s="189">
        <f>O85*H85</f>
        <v>0</v>
      </c>
      <c r="Q85" s="189">
        <v>0</v>
      </c>
      <c r="R85" s="189">
        <f>Q85*H85</f>
        <v>0</v>
      </c>
      <c r="S85" s="189">
        <v>0</v>
      </c>
      <c r="T85" s="190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191" t="s">
        <v>696</v>
      </c>
      <c r="AT85" s="191" t="s">
        <v>148</v>
      </c>
      <c r="AU85" s="191" t="s">
        <v>80</v>
      </c>
      <c r="AY85" s="19" t="s">
        <v>146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19" t="s">
        <v>80</v>
      </c>
      <c r="BK85" s="192">
        <f>ROUND(I85*H85,2)</f>
        <v>0</v>
      </c>
      <c r="BL85" s="19" t="s">
        <v>696</v>
      </c>
      <c r="BM85" s="191" t="s">
        <v>707</v>
      </c>
    </row>
    <row r="86" s="2" customFormat="1" ht="16.5" customHeight="1">
      <c r="A86" s="38"/>
      <c r="B86" s="179"/>
      <c r="C86" s="180" t="s">
        <v>170</v>
      </c>
      <c r="D86" s="180" t="s">
        <v>148</v>
      </c>
      <c r="E86" s="181" t="s">
        <v>708</v>
      </c>
      <c r="F86" s="182" t="s">
        <v>709</v>
      </c>
      <c r="G86" s="183" t="s">
        <v>695</v>
      </c>
      <c r="H86" s="184">
        <v>5</v>
      </c>
      <c r="I86" s="185"/>
      <c r="J86" s="186">
        <f>ROUND(I86*H86,2)</f>
        <v>0</v>
      </c>
      <c r="K86" s="182" t="s">
        <v>3</v>
      </c>
      <c r="L86" s="39"/>
      <c r="M86" s="187" t="s">
        <v>3</v>
      </c>
      <c r="N86" s="188" t="s">
        <v>43</v>
      </c>
      <c r="O86" s="72"/>
      <c r="P86" s="189">
        <f>O86*H86</f>
        <v>0</v>
      </c>
      <c r="Q86" s="189">
        <v>0</v>
      </c>
      <c r="R86" s="189">
        <f>Q86*H86</f>
        <v>0</v>
      </c>
      <c r="S86" s="189">
        <v>0</v>
      </c>
      <c r="T86" s="190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191" t="s">
        <v>696</v>
      </c>
      <c r="AT86" s="191" t="s">
        <v>148</v>
      </c>
      <c r="AU86" s="191" t="s">
        <v>80</v>
      </c>
      <c r="AY86" s="19" t="s">
        <v>146</v>
      </c>
      <c r="BE86" s="192">
        <f>IF(N86="základní",J86,0)</f>
        <v>0</v>
      </c>
      <c r="BF86" s="192">
        <f>IF(N86="snížená",J86,0)</f>
        <v>0</v>
      </c>
      <c r="BG86" s="192">
        <f>IF(N86="zákl. přenesená",J86,0)</f>
        <v>0</v>
      </c>
      <c r="BH86" s="192">
        <f>IF(N86="sníž. přenesená",J86,0)</f>
        <v>0</v>
      </c>
      <c r="BI86" s="192">
        <f>IF(N86="nulová",J86,0)</f>
        <v>0</v>
      </c>
      <c r="BJ86" s="19" t="s">
        <v>80</v>
      </c>
      <c r="BK86" s="192">
        <f>ROUND(I86*H86,2)</f>
        <v>0</v>
      </c>
      <c r="BL86" s="19" t="s">
        <v>696</v>
      </c>
      <c r="BM86" s="191" t="s">
        <v>710</v>
      </c>
    </row>
    <row r="87" s="2" customFormat="1" ht="16.5" customHeight="1">
      <c r="A87" s="38"/>
      <c r="B87" s="179"/>
      <c r="C87" s="180" t="s">
        <v>175</v>
      </c>
      <c r="D87" s="180" t="s">
        <v>148</v>
      </c>
      <c r="E87" s="181" t="s">
        <v>711</v>
      </c>
      <c r="F87" s="182" t="s">
        <v>712</v>
      </c>
      <c r="G87" s="183" t="s">
        <v>700</v>
      </c>
      <c r="H87" s="184">
        <v>1</v>
      </c>
      <c r="I87" s="185"/>
      <c r="J87" s="186">
        <f>ROUND(I87*H87,2)</f>
        <v>0</v>
      </c>
      <c r="K87" s="182" t="s">
        <v>152</v>
      </c>
      <c r="L87" s="39"/>
      <c r="M87" s="187" t="s">
        <v>3</v>
      </c>
      <c r="N87" s="188" t="s">
        <v>43</v>
      </c>
      <c r="O87" s="72"/>
      <c r="P87" s="189">
        <f>O87*H87</f>
        <v>0</v>
      </c>
      <c r="Q87" s="189">
        <v>0</v>
      </c>
      <c r="R87" s="189">
        <f>Q87*H87</f>
        <v>0</v>
      </c>
      <c r="S87" s="189">
        <v>0</v>
      </c>
      <c r="T87" s="190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191" t="s">
        <v>696</v>
      </c>
      <c r="AT87" s="191" t="s">
        <v>148</v>
      </c>
      <c r="AU87" s="191" t="s">
        <v>80</v>
      </c>
      <c r="AY87" s="19" t="s">
        <v>146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19" t="s">
        <v>80</v>
      </c>
      <c r="BK87" s="192">
        <f>ROUND(I87*H87,2)</f>
        <v>0</v>
      </c>
      <c r="BL87" s="19" t="s">
        <v>696</v>
      </c>
      <c r="BM87" s="191" t="s">
        <v>713</v>
      </c>
    </row>
    <row r="88" s="2" customFormat="1" ht="16.5" customHeight="1">
      <c r="A88" s="38"/>
      <c r="B88" s="179"/>
      <c r="C88" s="180" t="s">
        <v>181</v>
      </c>
      <c r="D88" s="180" t="s">
        <v>148</v>
      </c>
      <c r="E88" s="181" t="s">
        <v>714</v>
      </c>
      <c r="F88" s="182" t="s">
        <v>715</v>
      </c>
      <c r="G88" s="183" t="s">
        <v>700</v>
      </c>
      <c r="H88" s="184">
        <v>1</v>
      </c>
      <c r="I88" s="185"/>
      <c r="J88" s="186">
        <f>ROUND(I88*H88,2)</f>
        <v>0</v>
      </c>
      <c r="K88" s="182" t="s">
        <v>152</v>
      </c>
      <c r="L88" s="39"/>
      <c r="M88" s="187" t="s">
        <v>3</v>
      </c>
      <c r="N88" s="188" t="s">
        <v>43</v>
      </c>
      <c r="O88" s="72"/>
      <c r="P88" s="189">
        <f>O88*H88</f>
        <v>0</v>
      </c>
      <c r="Q88" s="189">
        <v>0</v>
      </c>
      <c r="R88" s="189">
        <f>Q88*H88</f>
        <v>0</v>
      </c>
      <c r="S88" s="189">
        <v>0</v>
      </c>
      <c r="T88" s="190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191" t="s">
        <v>696</v>
      </c>
      <c r="AT88" s="191" t="s">
        <v>148</v>
      </c>
      <c r="AU88" s="191" t="s">
        <v>80</v>
      </c>
      <c r="AY88" s="19" t="s">
        <v>146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19" t="s">
        <v>80</v>
      </c>
      <c r="BK88" s="192">
        <f>ROUND(I88*H88,2)</f>
        <v>0</v>
      </c>
      <c r="BL88" s="19" t="s">
        <v>696</v>
      </c>
      <c r="BM88" s="191" t="s">
        <v>716</v>
      </c>
    </row>
    <row r="89" s="2" customFormat="1" ht="33" customHeight="1">
      <c r="A89" s="38"/>
      <c r="B89" s="179"/>
      <c r="C89" s="180" t="s">
        <v>190</v>
      </c>
      <c r="D89" s="180" t="s">
        <v>148</v>
      </c>
      <c r="E89" s="181" t="s">
        <v>717</v>
      </c>
      <c r="F89" s="182" t="s">
        <v>718</v>
      </c>
      <c r="G89" s="183" t="s">
        <v>695</v>
      </c>
      <c r="H89" s="184">
        <v>1</v>
      </c>
      <c r="I89" s="185"/>
      <c r="J89" s="186">
        <f>ROUND(I89*H89,2)</f>
        <v>0</v>
      </c>
      <c r="K89" s="182" t="s">
        <v>3</v>
      </c>
      <c r="L89" s="39"/>
      <c r="M89" s="187" t="s">
        <v>3</v>
      </c>
      <c r="N89" s="188" t="s">
        <v>43</v>
      </c>
      <c r="O89" s="72"/>
      <c r="P89" s="189">
        <f>O89*H89</f>
        <v>0</v>
      </c>
      <c r="Q89" s="189">
        <v>0</v>
      </c>
      <c r="R89" s="189">
        <f>Q89*H89</f>
        <v>0</v>
      </c>
      <c r="S89" s="189">
        <v>0</v>
      </c>
      <c r="T89" s="190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191" t="s">
        <v>696</v>
      </c>
      <c r="AT89" s="191" t="s">
        <v>148</v>
      </c>
      <c r="AU89" s="191" t="s">
        <v>80</v>
      </c>
      <c r="AY89" s="19" t="s">
        <v>146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19" t="s">
        <v>80</v>
      </c>
      <c r="BK89" s="192">
        <f>ROUND(I89*H89,2)</f>
        <v>0</v>
      </c>
      <c r="BL89" s="19" t="s">
        <v>696</v>
      </c>
      <c r="BM89" s="191" t="s">
        <v>719</v>
      </c>
    </row>
    <row r="90" s="2" customFormat="1" ht="21.75" customHeight="1">
      <c r="A90" s="38"/>
      <c r="B90" s="179"/>
      <c r="C90" s="180" t="s">
        <v>196</v>
      </c>
      <c r="D90" s="180" t="s">
        <v>148</v>
      </c>
      <c r="E90" s="181" t="s">
        <v>720</v>
      </c>
      <c r="F90" s="182" t="s">
        <v>721</v>
      </c>
      <c r="G90" s="183" t="s">
        <v>695</v>
      </c>
      <c r="H90" s="184">
        <v>1</v>
      </c>
      <c r="I90" s="185"/>
      <c r="J90" s="186">
        <f>ROUND(I90*H90,2)</f>
        <v>0</v>
      </c>
      <c r="K90" s="182" t="s">
        <v>3</v>
      </c>
      <c r="L90" s="39"/>
      <c r="M90" s="187" t="s">
        <v>3</v>
      </c>
      <c r="N90" s="188" t="s">
        <v>43</v>
      </c>
      <c r="O90" s="72"/>
      <c r="P90" s="189">
        <f>O90*H90</f>
        <v>0</v>
      </c>
      <c r="Q90" s="189">
        <v>0</v>
      </c>
      <c r="R90" s="189">
        <f>Q90*H90</f>
        <v>0</v>
      </c>
      <c r="S90" s="189">
        <v>0</v>
      </c>
      <c r="T90" s="190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191" t="s">
        <v>696</v>
      </c>
      <c r="AT90" s="191" t="s">
        <v>148</v>
      </c>
      <c r="AU90" s="191" t="s">
        <v>80</v>
      </c>
      <c r="AY90" s="19" t="s">
        <v>146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9" t="s">
        <v>80</v>
      </c>
      <c r="BK90" s="192">
        <f>ROUND(I90*H90,2)</f>
        <v>0</v>
      </c>
      <c r="BL90" s="19" t="s">
        <v>696</v>
      </c>
      <c r="BM90" s="191" t="s">
        <v>722</v>
      </c>
    </row>
    <row r="91" s="2" customFormat="1" ht="16.5" customHeight="1">
      <c r="A91" s="38"/>
      <c r="B91" s="179"/>
      <c r="C91" s="180" t="s">
        <v>202</v>
      </c>
      <c r="D91" s="180" t="s">
        <v>148</v>
      </c>
      <c r="E91" s="181" t="s">
        <v>723</v>
      </c>
      <c r="F91" s="182" t="s">
        <v>724</v>
      </c>
      <c r="G91" s="183" t="s">
        <v>700</v>
      </c>
      <c r="H91" s="184">
        <v>1</v>
      </c>
      <c r="I91" s="185"/>
      <c r="J91" s="186">
        <f>ROUND(I91*H91,2)</f>
        <v>0</v>
      </c>
      <c r="K91" s="182" t="s">
        <v>152</v>
      </c>
      <c r="L91" s="39"/>
      <c r="M91" s="233" t="s">
        <v>3</v>
      </c>
      <c r="N91" s="234" t="s">
        <v>43</v>
      </c>
      <c r="O91" s="235"/>
      <c r="P91" s="236">
        <f>O91*H91</f>
        <v>0</v>
      </c>
      <c r="Q91" s="236">
        <v>0</v>
      </c>
      <c r="R91" s="236">
        <f>Q91*H91</f>
        <v>0</v>
      </c>
      <c r="S91" s="236">
        <v>0</v>
      </c>
      <c r="T91" s="237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91" t="s">
        <v>696</v>
      </c>
      <c r="AT91" s="191" t="s">
        <v>148</v>
      </c>
      <c r="AU91" s="191" t="s">
        <v>80</v>
      </c>
      <c r="AY91" s="19" t="s">
        <v>146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9" t="s">
        <v>80</v>
      </c>
      <c r="BK91" s="192">
        <f>ROUND(I91*H91,2)</f>
        <v>0</v>
      </c>
      <c r="BL91" s="19" t="s">
        <v>696</v>
      </c>
      <c r="BM91" s="191" t="s">
        <v>725</v>
      </c>
    </row>
    <row r="92" s="2" customFormat="1" ht="6.96" customHeight="1">
      <c r="A92" s="38"/>
      <c r="B92" s="55"/>
      <c r="C92" s="56"/>
      <c r="D92" s="56"/>
      <c r="E92" s="56"/>
      <c r="F92" s="56"/>
      <c r="G92" s="56"/>
      <c r="H92" s="56"/>
      <c r="I92" s="139"/>
      <c r="J92" s="56"/>
      <c r="K92" s="56"/>
      <c r="L92" s="39"/>
      <c r="M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</sheetData>
  <autoFilter ref="C79:K91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20"/>
      <c r="C3" s="21"/>
      <c r="D3" s="21"/>
      <c r="E3" s="21"/>
      <c r="F3" s="21"/>
      <c r="G3" s="21"/>
      <c r="H3" s="22"/>
    </row>
    <row r="4" s="1" customFormat="1" ht="24.96" customHeight="1">
      <c r="B4" s="22"/>
      <c r="C4" s="23" t="s">
        <v>726</v>
      </c>
      <c r="H4" s="22"/>
    </row>
    <row r="5" s="1" customFormat="1" ht="12" customHeight="1">
      <c r="B5" s="22"/>
      <c r="C5" s="26" t="s">
        <v>14</v>
      </c>
      <c r="D5" s="36" t="s">
        <v>15</v>
      </c>
      <c r="E5" s="1"/>
      <c r="F5" s="1"/>
      <c r="H5" s="22"/>
    </row>
    <row r="6" s="1" customFormat="1" ht="36.96" customHeight="1">
      <c r="B6" s="22"/>
      <c r="C6" s="29" t="s">
        <v>17</v>
      </c>
      <c r="D6" s="30" t="s">
        <v>18</v>
      </c>
      <c r="E6" s="1"/>
      <c r="F6" s="1"/>
      <c r="H6" s="22"/>
    </row>
    <row r="7" s="1" customFormat="1" ht="16.5" customHeight="1">
      <c r="B7" s="22"/>
      <c r="C7" s="32" t="s">
        <v>23</v>
      </c>
      <c r="D7" s="64" t="str">
        <f>'Rekapitulace stavby'!AN8</f>
        <v>28. 2. 2020</v>
      </c>
      <c r="H7" s="22"/>
    </row>
    <row r="8" s="2" customFormat="1" ht="10.8" customHeight="1">
      <c r="A8" s="38"/>
      <c r="B8" s="39"/>
      <c r="C8" s="38"/>
      <c r="D8" s="38"/>
      <c r="E8" s="38"/>
      <c r="F8" s="38"/>
      <c r="G8" s="38"/>
      <c r="H8" s="39"/>
    </row>
    <row r="9" s="11" customFormat="1" ht="29.28" customHeight="1">
      <c r="A9" s="155"/>
      <c r="B9" s="156"/>
      <c r="C9" s="157" t="s">
        <v>53</v>
      </c>
      <c r="D9" s="158" t="s">
        <v>54</v>
      </c>
      <c r="E9" s="158" t="s">
        <v>133</v>
      </c>
      <c r="F9" s="160" t="s">
        <v>727</v>
      </c>
      <c r="G9" s="155"/>
      <c r="H9" s="156"/>
    </row>
    <row r="10" s="2" customFormat="1" ht="26.4" customHeight="1">
      <c r="A10" s="38"/>
      <c r="B10" s="39"/>
      <c r="C10" s="238" t="s">
        <v>728</v>
      </c>
      <c r="D10" s="238" t="s">
        <v>78</v>
      </c>
      <c r="E10" s="38"/>
      <c r="F10" s="38"/>
      <c r="G10" s="38"/>
      <c r="H10" s="39"/>
    </row>
    <row r="11" s="2" customFormat="1" ht="16.8" customHeight="1">
      <c r="A11" s="38"/>
      <c r="B11" s="39"/>
      <c r="C11" s="239" t="s">
        <v>91</v>
      </c>
      <c r="D11" s="240" t="s">
        <v>92</v>
      </c>
      <c r="E11" s="241" t="s">
        <v>89</v>
      </c>
      <c r="F11" s="242">
        <v>45</v>
      </c>
      <c r="G11" s="38"/>
      <c r="H11" s="39"/>
    </row>
    <row r="12" s="2" customFormat="1" ht="16.8" customHeight="1">
      <c r="A12" s="38"/>
      <c r="B12" s="39"/>
      <c r="C12" s="243" t="s">
        <v>3</v>
      </c>
      <c r="D12" s="243" t="s">
        <v>530</v>
      </c>
      <c r="E12" s="19" t="s">
        <v>3</v>
      </c>
      <c r="F12" s="244">
        <v>45</v>
      </c>
      <c r="G12" s="38"/>
      <c r="H12" s="39"/>
    </row>
    <row r="13" s="2" customFormat="1" ht="16.8" customHeight="1">
      <c r="A13" s="38"/>
      <c r="B13" s="39"/>
      <c r="C13" s="243" t="s">
        <v>91</v>
      </c>
      <c r="D13" s="243" t="s">
        <v>189</v>
      </c>
      <c r="E13" s="19" t="s">
        <v>3</v>
      </c>
      <c r="F13" s="244">
        <v>45</v>
      </c>
      <c r="G13" s="38"/>
      <c r="H13" s="39"/>
    </row>
    <row r="14" s="2" customFormat="1" ht="16.8" customHeight="1">
      <c r="A14" s="38"/>
      <c r="B14" s="39"/>
      <c r="C14" s="245" t="s">
        <v>729</v>
      </c>
      <c r="D14" s="38"/>
      <c r="E14" s="38"/>
      <c r="F14" s="38"/>
      <c r="G14" s="38"/>
      <c r="H14" s="39"/>
    </row>
    <row r="15" s="2" customFormat="1">
      <c r="A15" s="38"/>
      <c r="B15" s="39"/>
      <c r="C15" s="243" t="s">
        <v>526</v>
      </c>
      <c r="D15" s="243" t="s">
        <v>730</v>
      </c>
      <c r="E15" s="19" t="s">
        <v>89</v>
      </c>
      <c r="F15" s="244">
        <v>45</v>
      </c>
      <c r="G15" s="38"/>
      <c r="H15" s="39"/>
    </row>
    <row r="16" s="2" customFormat="1" ht="16.8" customHeight="1">
      <c r="A16" s="38"/>
      <c r="B16" s="39"/>
      <c r="C16" s="243" t="s">
        <v>547</v>
      </c>
      <c r="D16" s="243" t="s">
        <v>731</v>
      </c>
      <c r="E16" s="19" t="s">
        <v>100</v>
      </c>
      <c r="F16" s="244">
        <v>42.75</v>
      </c>
      <c r="G16" s="38"/>
      <c r="H16" s="39"/>
    </row>
    <row r="17" s="2" customFormat="1" ht="16.8" customHeight="1">
      <c r="A17" s="38"/>
      <c r="B17" s="39"/>
      <c r="C17" s="239" t="s">
        <v>105</v>
      </c>
      <c r="D17" s="240" t="s">
        <v>106</v>
      </c>
      <c r="E17" s="241" t="s">
        <v>100</v>
      </c>
      <c r="F17" s="242">
        <v>3</v>
      </c>
      <c r="G17" s="38"/>
      <c r="H17" s="39"/>
    </row>
    <row r="18" s="2" customFormat="1" ht="16.8" customHeight="1">
      <c r="A18" s="38"/>
      <c r="B18" s="39"/>
      <c r="C18" s="243" t="s">
        <v>3</v>
      </c>
      <c r="D18" s="243" t="s">
        <v>311</v>
      </c>
      <c r="E18" s="19" t="s">
        <v>3</v>
      </c>
      <c r="F18" s="244">
        <v>3</v>
      </c>
      <c r="G18" s="38"/>
      <c r="H18" s="39"/>
    </row>
    <row r="19" s="2" customFormat="1" ht="16.8" customHeight="1">
      <c r="A19" s="38"/>
      <c r="B19" s="39"/>
      <c r="C19" s="243" t="s">
        <v>105</v>
      </c>
      <c r="D19" s="243" t="s">
        <v>189</v>
      </c>
      <c r="E19" s="19" t="s">
        <v>3</v>
      </c>
      <c r="F19" s="244">
        <v>3</v>
      </c>
      <c r="G19" s="38"/>
      <c r="H19" s="39"/>
    </row>
    <row r="20" s="2" customFormat="1" ht="16.8" customHeight="1">
      <c r="A20" s="38"/>
      <c r="B20" s="39"/>
      <c r="C20" s="245" t="s">
        <v>729</v>
      </c>
      <c r="D20" s="38"/>
      <c r="E20" s="38"/>
      <c r="F20" s="38"/>
      <c r="G20" s="38"/>
      <c r="H20" s="39"/>
    </row>
    <row r="21" s="2" customFormat="1" ht="16.8" customHeight="1">
      <c r="A21" s="38"/>
      <c r="B21" s="39"/>
      <c r="C21" s="243" t="s">
        <v>307</v>
      </c>
      <c r="D21" s="243" t="s">
        <v>732</v>
      </c>
      <c r="E21" s="19" t="s">
        <v>100</v>
      </c>
      <c r="F21" s="244">
        <v>3</v>
      </c>
      <c r="G21" s="38"/>
      <c r="H21" s="39"/>
    </row>
    <row r="22" s="2" customFormat="1" ht="16.8" customHeight="1">
      <c r="A22" s="38"/>
      <c r="B22" s="39"/>
      <c r="C22" s="243" t="s">
        <v>246</v>
      </c>
      <c r="D22" s="243" t="s">
        <v>733</v>
      </c>
      <c r="E22" s="19" t="s">
        <v>100</v>
      </c>
      <c r="F22" s="244">
        <v>42</v>
      </c>
      <c r="G22" s="38"/>
      <c r="H22" s="39"/>
    </row>
    <row r="23" s="2" customFormat="1" ht="16.8" customHeight="1">
      <c r="A23" s="38"/>
      <c r="B23" s="39"/>
      <c r="C23" s="239" t="s">
        <v>734</v>
      </c>
      <c r="D23" s="240" t="s">
        <v>735</v>
      </c>
      <c r="E23" s="241" t="s">
        <v>151</v>
      </c>
      <c r="F23" s="242">
        <v>783.70000000000005</v>
      </c>
      <c r="G23" s="38"/>
      <c r="H23" s="39"/>
    </row>
    <row r="24" s="2" customFormat="1" ht="16.8" customHeight="1">
      <c r="A24" s="38"/>
      <c r="B24" s="39"/>
      <c r="C24" s="239" t="s">
        <v>98</v>
      </c>
      <c r="D24" s="240" t="s">
        <v>99</v>
      </c>
      <c r="E24" s="241" t="s">
        <v>100</v>
      </c>
      <c r="F24" s="242">
        <v>13.962</v>
      </c>
      <c r="G24" s="38"/>
      <c r="H24" s="39"/>
    </row>
    <row r="25" s="2" customFormat="1" ht="16.8" customHeight="1">
      <c r="A25" s="38"/>
      <c r="B25" s="39"/>
      <c r="C25" s="243" t="s">
        <v>3</v>
      </c>
      <c r="D25" s="243" t="s">
        <v>258</v>
      </c>
      <c r="E25" s="19" t="s">
        <v>3</v>
      </c>
      <c r="F25" s="244">
        <v>15</v>
      </c>
      <c r="G25" s="38"/>
      <c r="H25" s="39"/>
    </row>
    <row r="26" s="2" customFormat="1" ht="16.8" customHeight="1">
      <c r="A26" s="38"/>
      <c r="B26" s="39"/>
      <c r="C26" s="243" t="s">
        <v>3</v>
      </c>
      <c r="D26" s="243" t="s">
        <v>252</v>
      </c>
      <c r="E26" s="19" t="s">
        <v>3</v>
      </c>
      <c r="F26" s="244">
        <v>-1.038</v>
      </c>
      <c r="G26" s="38"/>
      <c r="H26" s="39"/>
    </row>
    <row r="27" s="2" customFormat="1" ht="16.8" customHeight="1">
      <c r="A27" s="38"/>
      <c r="B27" s="39"/>
      <c r="C27" s="243" t="s">
        <v>98</v>
      </c>
      <c r="D27" s="243" t="s">
        <v>189</v>
      </c>
      <c r="E27" s="19" t="s">
        <v>3</v>
      </c>
      <c r="F27" s="244">
        <v>13.962</v>
      </c>
      <c r="G27" s="38"/>
      <c r="H27" s="39"/>
    </row>
    <row r="28" s="2" customFormat="1" ht="16.8" customHeight="1">
      <c r="A28" s="38"/>
      <c r="B28" s="39"/>
      <c r="C28" s="245" t="s">
        <v>729</v>
      </c>
      <c r="D28" s="38"/>
      <c r="E28" s="38"/>
      <c r="F28" s="38"/>
      <c r="G28" s="38"/>
      <c r="H28" s="39"/>
    </row>
    <row r="29" s="2" customFormat="1" ht="16.8" customHeight="1">
      <c r="A29" s="38"/>
      <c r="B29" s="39"/>
      <c r="C29" s="243" t="s">
        <v>254</v>
      </c>
      <c r="D29" s="243" t="s">
        <v>736</v>
      </c>
      <c r="E29" s="19" t="s">
        <v>100</v>
      </c>
      <c r="F29" s="244">
        <v>13.962</v>
      </c>
      <c r="G29" s="38"/>
      <c r="H29" s="39"/>
    </row>
    <row r="30" s="2" customFormat="1" ht="16.8" customHeight="1">
      <c r="A30" s="38"/>
      <c r="B30" s="39"/>
      <c r="C30" s="243" t="s">
        <v>246</v>
      </c>
      <c r="D30" s="243" t="s">
        <v>733</v>
      </c>
      <c r="E30" s="19" t="s">
        <v>100</v>
      </c>
      <c r="F30" s="244">
        <v>42</v>
      </c>
      <c r="G30" s="38"/>
      <c r="H30" s="39"/>
    </row>
    <row r="31" s="2" customFormat="1" ht="16.8" customHeight="1">
      <c r="A31" s="38"/>
      <c r="B31" s="39"/>
      <c r="C31" s="239" t="s">
        <v>109</v>
      </c>
      <c r="D31" s="240" t="s">
        <v>110</v>
      </c>
      <c r="E31" s="241" t="s">
        <v>100</v>
      </c>
      <c r="F31" s="242">
        <v>231</v>
      </c>
      <c r="G31" s="38"/>
      <c r="H31" s="39"/>
    </row>
    <row r="32" s="2" customFormat="1" ht="16.8" customHeight="1">
      <c r="A32" s="38"/>
      <c r="B32" s="39"/>
      <c r="C32" s="243" t="s">
        <v>3</v>
      </c>
      <c r="D32" s="243" t="s">
        <v>186</v>
      </c>
      <c r="E32" s="19" t="s">
        <v>3</v>
      </c>
      <c r="F32" s="244">
        <v>132</v>
      </c>
      <c r="G32" s="38"/>
      <c r="H32" s="39"/>
    </row>
    <row r="33" s="2" customFormat="1" ht="16.8" customHeight="1">
      <c r="A33" s="38"/>
      <c r="B33" s="39"/>
      <c r="C33" s="243" t="s">
        <v>3</v>
      </c>
      <c r="D33" s="243" t="s">
        <v>187</v>
      </c>
      <c r="E33" s="19" t="s">
        <v>3</v>
      </c>
      <c r="F33" s="244">
        <v>82.5</v>
      </c>
      <c r="G33" s="38"/>
      <c r="H33" s="39"/>
    </row>
    <row r="34" s="2" customFormat="1" ht="16.8" customHeight="1">
      <c r="A34" s="38"/>
      <c r="B34" s="39"/>
      <c r="C34" s="243" t="s">
        <v>3</v>
      </c>
      <c r="D34" s="243" t="s">
        <v>188</v>
      </c>
      <c r="E34" s="19" t="s">
        <v>3</v>
      </c>
      <c r="F34" s="244">
        <v>16.5</v>
      </c>
      <c r="G34" s="38"/>
      <c r="H34" s="39"/>
    </row>
    <row r="35" s="2" customFormat="1" ht="16.8" customHeight="1">
      <c r="A35" s="38"/>
      <c r="B35" s="39"/>
      <c r="C35" s="243" t="s">
        <v>109</v>
      </c>
      <c r="D35" s="243" t="s">
        <v>189</v>
      </c>
      <c r="E35" s="19" t="s">
        <v>3</v>
      </c>
      <c r="F35" s="244">
        <v>231</v>
      </c>
      <c r="G35" s="38"/>
      <c r="H35" s="39"/>
    </row>
    <row r="36" s="2" customFormat="1" ht="16.8" customHeight="1">
      <c r="A36" s="38"/>
      <c r="B36" s="39"/>
      <c r="C36" s="245" t="s">
        <v>729</v>
      </c>
      <c r="D36" s="38"/>
      <c r="E36" s="38"/>
      <c r="F36" s="38"/>
      <c r="G36" s="38"/>
      <c r="H36" s="39"/>
    </row>
    <row r="37" s="2" customFormat="1">
      <c r="A37" s="38"/>
      <c r="B37" s="39"/>
      <c r="C37" s="243" t="s">
        <v>182</v>
      </c>
      <c r="D37" s="243" t="s">
        <v>737</v>
      </c>
      <c r="E37" s="19" t="s">
        <v>100</v>
      </c>
      <c r="F37" s="244">
        <v>231</v>
      </c>
      <c r="G37" s="38"/>
      <c r="H37" s="39"/>
    </row>
    <row r="38" s="2" customFormat="1" ht="16.8" customHeight="1">
      <c r="A38" s="38"/>
      <c r="B38" s="39"/>
      <c r="C38" s="243" t="s">
        <v>233</v>
      </c>
      <c r="D38" s="243" t="s">
        <v>738</v>
      </c>
      <c r="E38" s="19" t="s">
        <v>100</v>
      </c>
      <c r="F38" s="244">
        <v>249</v>
      </c>
      <c r="G38" s="38"/>
      <c r="H38" s="39"/>
    </row>
    <row r="39" s="2" customFormat="1" ht="16.8" customHeight="1">
      <c r="A39" s="38"/>
      <c r="B39" s="39"/>
      <c r="C39" s="239" t="s">
        <v>95</v>
      </c>
      <c r="D39" s="240" t="s">
        <v>96</v>
      </c>
      <c r="E39" s="241" t="s">
        <v>89</v>
      </c>
      <c r="F39" s="242">
        <v>240</v>
      </c>
      <c r="G39" s="38"/>
      <c r="H39" s="39"/>
    </row>
    <row r="40" s="2" customFormat="1" ht="16.8" customHeight="1">
      <c r="A40" s="38"/>
      <c r="B40" s="39"/>
      <c r="C40" s="243" t="s">
        <v>3</v>
      </c>
      <c r="D40" s="243" t="s">
        <v>540</v>
      </c>
      <c r="E40" s="19" t="s">
        <v>3</v>
      </c>
      <c r="F40" s="244">
        <v>240</v>
      </c>
      <c r="G40" s="38"/>
      <c r="H40" s="39"/>
    </row>
    <row r="41" s="2" customFormat="1" ht="16.8" customHeight="1">
      <c r="A41" s="38"/>
      <c r="B41" s="39"/>
      <c r="C41" s="243" t="s">
        <v>95</v>
      </c>
      <c r="D41" s="243" t="s">
        <v>189</v>
      </c>
      <c r="E41" s="19" t="s">
        <v>3</v>
      </c>
      <c r="F41" s="244">
        <v>240</v>
      </c>
      <c r="G41" s="38"/>
      <c r="H41" s="39"/>
    </row>
    <row r="42" s="2" customFormat="1" ht="16.8" customHeight="1">
      <c r="A42" s="38"/>
      <c r="B42" s="39"/>
      <c r="C42" s="245" t="s">
        <v>729</v>
      </c>
      <c r="D42" s="38"/>
      <c r="E42" s="38"/>
      <c r="F42" s="38"/>
      <c r="G42" s="38"/>
      <c r="H42" s="39"/>
    </row>
    <row r="43" s="2" customFormat="1" ht="16.8" customHeight="1">
      <c r="A43" s="38"/>
      <c r="B43" s="39"/>
      <c r="C43" s="243" t="s">
        <v>536</v>
      </c>
      <c r="D43" s="243" t="s">
        <v>739</v>
      </c>
      <c r="E43" s="19" t="s">
        <v>89</v>
      </c>
      <c r="F43" s="244">
        <v>240</v>
      </c>
      <c r="G43" s="38"/>
      <c r="H43" s="39"/>
    </row>
    <row r="44" s="2" customFormat="1" ht="16.8" customHeight="1">
      <c r="A44" s="38"/>
      <c r="B44" s="39"/>
      <c r="C44" s="243" t="s">
        <v>547</v>
      </c>
      <c r="D44" s="243" t="s">
        <v>731</v>
      </c>
      <c r="E44" s="19" t="s">
        <v>100</v>
      </c>
      <c r="F44" s="244">
        <v>42.75</v>
      </c>
      <c r="G44" s="38"/>
      <c r="H44" s="39"/>
    </row>
    <row r="45" s="2" customFormat="1" ht="16.8" customHeight="1">
      <c r="A45" s="38"/>
      <c r="B45" s="39"/>
      <c r="C45" s="243" t="s">
        <v>616</v>
      </c>
      <c r="D45" s="243" t="s">
        <v>740</v>
      </c>
      <c r="E45" s="19" t="s">
        <v>242</v>
      </c>
      <c r="F45" s="244">
        <v>48</v>
      </c>
      <c r="G45" s="38"/>
      <c r="H45" s="39"/>
    </row>
    <row r="46" s="2" customFormat="1" ht="16.8" customHeight="1">
      <c r="A46" s="38"/>
      <c r="B46" s="39"/>
      <c r="C46" s="239" t="s">
        <v>102</v>
      </c>
      <c r="D46" s="240" t="s">
        <v>103</v>
      </c>
      <c r="E46" s="241" t="s">
        <v>89</v>
      </c>
      <c r="F46" s="242">
        <v>30</v>
      </c>
      <c r="G46" s="38"/>
      <c r="H46" s="39"/>
    </row>
    <row r="47" s="2" customFormat="1" ht="16.8" customHeight="1">
      <c r="A47" s="38"/>
      <c r="B47" s="39"/>
      <c r="C47" s="243" t="s">
        <v>3</v>
      </c>
      <c r="D47" s="243" t="s">
        <v>383</v>
      </c>
      <c r="E47" s="19" t="s">
        <v>3</v>
      </c>
      <c r="F47" s="244">
        <v>30</v>
      </c>
      <c r="G47" s="38"/>
      <c r="H47" s="39"/>
    </row>
    <row r="48" s="2" customFormat="1" ht="16.8" customHeight="1">
      <c r="A48" s="38"/>
      <c r="B48" s="39"/>
      <c r="C48" s="243" t="s">
        <v>102</v>
      </c>
      <c r="D48" s="243" t="s">
        <v>189</v>
      </c>
      <c r="E48" s="19" t="s">
        <v>3</v>
      </c>
      <c r="F48" s="244">
        <v>30</v>
      </c>
      <c r="G48" s="38"/>
      <c r="H48" s="39"/>
    </row>
    <row r="49" s="2" customFormat="1" ht="16.8" customHeight="1">
      <c r="A49" s="38"/>
      <c r="B49" s="39"/>
      <c r="C49" s="245" t="s">
        <v>729</v>
      </c>
      <c r="D49" s="38"/>
      <c r="E49" s="38"/>
      <c r="F49" s="38"/>
      <c r="G49" s="38"/>
      <c r="H49" s="39"/>
    </row>
    <row r="50" s="2" customFormat="1" ht="16.8" customHeight="1">
      <c r="A50" s="38"/>
      <c r="B50" s="39"/>
      <c r="C50" s="243" t="s">
        <v>379</v>
      </c>
      <c r="D50" s="243" t="s">
        <v>741</v>
      </c>
      <c r="E50" s="19" t="s">
        <v>89</v>
      </c>
      <c r="F50" s="244">
        <v>30</v>
      </c>
      <c r="G50" s="38"/>
      <c r="H50" s="39"/>
    </row>
    <row r="51" s="2" customFormat="1">
      <c r="A51" s="38"/>
      <c r="B51" s="39"/>
      <c r="C51" s="243" t="s">
        <v>197</v>
      </c>
      <c r="D51" s="243" t="s">
        <v>742</v>
      </c>
      <c r="E51" s="19" t="s">
        <v>100</v>
      </c>
      <c r="F51" s="244">
        <v>60</v>
      </c>
      <c r="G51" s="38"/>
      <c r="H51" s="39"/>
    </row>
    <row r="52" s="2" customFormat="1" ht="16.8" customHeight="1">
      <c r="A52" s="38"/>
      <c r="B52" s="39"/>
      <c r="C52" s="243" t="s">
        <v>203</v>
      </c>
      <c r="D52" s="243" t="s">
        <v>743</v>
      </c>
      <c r="E52" s="19" t="s">
        <v>151</v>
      </c>
      <c r="F52" s="244">
        <v>120</v>
      </c>
      <c r="G52" s="38"/>
      <c r="H52" s="39"/>
    </row>
    <row r="53" s="2" customFormat="1" ht="16.8" customHeight="1">
      <c r="A53" s="38"/>
      <c r="B53" s="39"/>
      <c r="C53" s="243" t="s">
        <v>246</v>
      </c>
      <c r="D53" s="243" t="s">
        <v>733</v>
      </c>
      <c r="E53" s="19" t="s">
        <v>100</v>
      </c>
      <c r="F53" s="244">
        <v>42</v>
      </c>
      <c r="G53" s="38"/>
      <c r="H53" s="39"/>
    </row>
    <row r="54" s="2" customFormat="1" ht="16.8" customHeight="1">
      <c r="A54" s="38"/>
      <c r="B54" s="39"/>
      <c r="C54" s="243" t="s">
        <v>254</v>
      </c>
      <c r="D54" s="243" t="s">
        <v>736</v>
      </c>
      <c r="E54" s="19" t="s">
        <v>100</v>
      </c>
      <c r="F54" s="244">
        <v>13.962</v>
      </c>
      <c r="G54" s="38"/>
      <c r="H54" s="39"/>
    </row>
    <row r="55" s="2" customFormat="1" ht="16.8" customHeight="1">
      <c r="A55" s="38"/>
      <c r="B55" s="39"/>
      <c r="C55" s="243" t="s">
        <v>307</v>
      </c>
      <c r="D55" s="243" t="s">
        <v>732</v>
      </c>
      <c r="E55" s="19" t="s">
        <v>100</v>
      </c>
      <c r="F55" s="244">
        <v>3</v>
      </c>
      <c r="G55" s="38"/>
      <c r="H55" s="39"/>
    </row>
    <row r="56" s="2" customFormat="1" ht="16.8" customHeight="1">
      <c r="A56" s="38"/>
      <c r="B56" s="39"/>
      <c r="C56" s="239" t="s">
        <v>49</v>
      </c>
      <c r="D56" s="240" t="s">
        <v>113</v>
      </c>
      <c r="E56" s="241" t="s">
        <v>100</v>
      </c>
      <c r="F56" s="242">
        <v>60</v>
      </c>
      <c r="G56" s="38"/>
      <c r="H56" s="39"/>
    </row>
    <row r="57" s="2" customFormat="1" ht="16.8" customHeight="1">
      <c r="A57" s="38"/>
      <c r="B57" s="39"/>
      <c r="C57" s="243" t="s">
        <v>3</v>
      </c>
      <c r="D57" s="243" t="s">
        <v>201</v>
      </c>
      <c r="E57" s="19" t="s">
        <v>3</v>
      </c>
      <c r="F57" s="244">
        <v>60</v>
      </c>
      <c r="G57" s="38"/>
      <c r="H57" s="39"/>
    </row>
    <row r="58" s="2" customFormat="1" ht="16.8" customHeight="1">
      <c r="A58" s="38"/>
      <c r="B58" s="39"/>
      <c r="C58" s="243" t="s">
        <v>49</v>
      </c>
      <c r="D58" s="243" t="s">
        <v>189</v>
      </c>
      <c r="E58" s="19" t="s">
        <v>3</v>
      </c>
      <c r="F58" s="244">
        <v>60</v>
      </c>
      <c r="G58" s="38"/>
      <c r="H58" s="39"/>
    </row>
    <row r="59" s="2" customFormat="1" ht="16.8" customHeight="1">
      <c r="A59" s="38"/>
      <c r="B59" s="39"/>
      <c r="C59" s="245" t="s">
        <v>729</v>
      </c>
      <c r="D59" s="38"/>
      <c r="E59" s="38"/>
      <c r="F59" s="38"/>
      <c r="G59" s="38"/>
      <c r="H59" s="39"/>
    </row>
    <row r="60" s="2" customFormat="1">
      <c r="A60" s="38"/>
      <c r="B60" s="39"/>
      <c r="C60" s="243" t="s">
        <v>197</v>
      </c>
      <c r="D60" s="243" t="s">
        <v>742</v>
      </c>
      <c r="E60" s="19" t="s">
        <v>100</v>
      </c>
      <c r="F60" s="244">
        <v>60</v>
      </c>
      <c r="G60" s="38"/>
      <c r="H60" s="39"/>
    </row>
    <row r="61" s="2" customFormat="1" ht="16.8" customHeight="1">
      <c r="A61" s="38"/>
      <c r="B61" s="39"/>
      <c r="C61" s="243" t="s">
        <v>191</v>
      </c>
      <c r="D61" s="243" t="s">
        <v>744</v>
      </c>
      <c r="E61" s="19" t="s">
        <v>100</v>
      </c>
      <c r="F61" s="244">
        <v>6</v>
      </c>
      <c r="G61" s="38"/>
      <c r="H61" s="39"/>
    </row>
    <row r="62" s="2" customFormat="1" ht="16.8" customHeight="1">
      <c r="A62" s="38"/>
      <c r="B62" s="39"/>
      <c r="C62" s="243" t="s">
        <v>233</v>
      </c>
      <c r="D62" s="243" t="s">
        <v>738</v>
      </c>
      <c r="E62" s="19" t="s">
        <v>100</v>
      </c>
      <c r="F62" s="244">
        <v>249</v>
      </c>
      <c r="G62" s="38"/>
      <c r="H62" s="39"/>
    </row>
    <row r="63" s="2" customFormat="1" ht="16.8" customHeight="1">
      <c r="A63" s="38"/>
      <c r="B63" s="39"/>
      <c r="C63" s="243" t="s">
        <v>246</v>
      </c>
      <c r="D63" s="243" t="s">
        <v>733</v>
      </c>
      <c r="E63" s="19" t="s">
        <v>100</v>
      </c>
      <c r="F63" s="244">
        <v>42</v>
      </c>
      <c r="G63" s="38"/>
      <c r="H63" s="39"/>
    </row>
    <row r="64" s="2" customFormat="1" ht="16.8" customHeight="1">
      <c r="A64" s="38"/>
      <c r="B64" s="39"/>
      <c r="C64" s="239" t="s">
        <v>87</v>
      </c>
      <c r="D64" s="240" t="s">
        <v>88</v>
      </c>
      <c r="E64" s="241" t="s">
        <v>89</v>
      </c>
      <c r="F64" s="242">
        <v>3400</v>
      </c>
      <c r="G64" s="38"/>
      <c r="H64" s="39"/>
    </row>
    <row r="65" s="2" customFormat="1" ht="16.8" customHeight="1">
      <c r="A65" s="38"/>
      <c r="B65" s="39"/>
      <c r="C65" s="243" t="s">
        <v>3</v>
      </c>
      <c r="D65" s="243" t="s">
        <v>517</v>
      </c>
      <c r="E65" s="19" t="s">
        <v>3</v>
      </c>
      <c r="F65" s="244">
        <v>0</v>
      </c>
      <c r="G65" s="38"/>
      <c r="H65" s="39"/>
    </row>
    <row r="66" s="2" customFormat="1" ht="16.8" customHeight="1">
      <c r="A66" s="38"/>
      <c r="B66" s="39"/>
      <c r="C66" s="243" t="s">
        <v>3</v>
      </c>
      <c r="D66" s="243" t="s">
        <v>518</v>
      </c>
      <c r="E66" s="19" t="s">
        <v>3</v>
      </c>
      <c r="F66" s="244">
        <v>1700</v>
      </c>
      <c r="G66" s="38"/>
      <c r="H66" s="39"/>
    </row>
    <row r="67" s="2" customFormat="1" ht="16.8" customHeight="1">
      <c r="A67" s="38"/>
      <c r="B67" s="39"/>
      <c r="C67" s="243" t="s">
        <v>3</v>
      </c>
      <c r="D67" s="243" t="s">
        <v>519</v>
      </c>
      <c r="E67" s="19" t="s">
        <v>3</v>
      </c>
      <c r="F67" s="244">
        <v>1700</v>
      </c>
      <c r="G67" s="38"/>
      <c r="H67" s="39"/>
    </row>
    <row r="68" s="2" customFormat="1" ht="16.8" customHeight="1">
      <c r="A68" s="38"/>
      <c r="B68" s="39"/>
      <c r="C68" s="243" t="s">
        <v>87</v>
      </c>
      <c r="D68" s="243" t="s">
        <v>189</v>
      </c>
      <c r="E68" s="19" t="s">
        <v>3</v>
      </c>
      <c r="F68" s="244">
        <v>3400</v>
      </c>
      <c r="G68" s="38"/>
      <c r="H68" s="39"/>
    </row>
    <row r="69" s="2" customFormat="1" ht="16.8" customHeight="1">
      <c r="A69" s="38"/>
      <c r="B69" s="39"/>
      <c r="C69" s="245" t="s">
        <v>729</v>
      </c>
      <c r="D69" s="38"/>
      <c r="E69" s="38"/>
      <c r="F69" s="38"/>
      <c r="G69" s="38"/>
      <c r="H69" s="39"/>
    </row>
    <row r="70" s="2" customFormat="1" ht="16.8" customHeight="1">
      <c r="A70" s="38"/>
      <c r="B70" s="39"/>
      <c r="C70" s="243" t="s">
        <v>513</v>
      </c>
      <c r="D70" s="243" t="s">
        <v>745</v>
      </c>
      <c r="E70" s="19" t="s">
        <v>89</v>
      </c>
      <c r="F70" s="244">
        <v>3400</v>
      </c>
      <c r="G70" s="38"/>
      <c r="H70" s="39"/>
    </row>
    <row r="71" s="2" customFormat="1" ht="16.8" customHeight="1">
      <c r="A71" s="38"/>
      <c r="B71" s="39"/>
      <c r="C71" s="243" t="s">
        <v>521</v>
      </c>
      <c r="D71" s="243" t="s">
        <v>746</v>
      </c>
      <c r="E71" s="19" t="s">
        <v>89</v>
      </c>
      <c r="F71" s="244">
        <v>3400</v>
      </c>
      <c r="G71" s="38"/>
      <c r="H71" s="39"/>
    </row>
    <row r="72" s="2" customFormat="1" ht="16.8" customHeight="1">
      <c r="A72" s="38"/>
      <c r="B72" s="39"/>
      <c r="C72" s="239" t="s">
        <v>115</v>
      </c>
      <c r="D72" s="240" t="s">
        <v>116</v>
      </c>
      <c r="E72" s="241" t="s">
        <v>100</v>
      </c>
      <c r="F72" s="242">
        <v>42</v>
      </c>
      <c r="G72" s="38"/>
      <c r="H72" s="39"/>
    </row>
    <row r="73" s="2" customFormat="1" ht="16.8" customHeight="1">
      <c r="A73" s="38"/>
      <c r="B73" s="39"/>
      <c r="C73" s="243" t="s">
        <v>3</v>
      </c>
      <c r="D73" s="243" t="s">
        <v>250</v>
      </c>
      <c r="E73" s="19" t="s">
        <v>3</v>
      </c>
      <c r="F73" s="244">
        <v>60</v>
      </c>
      <c r="G73" s="38"/>
      <c r="H73" s="39"/>
    </row>
    <row r="74" s="2" customFormat="1" ht="16.8" customHeight="1">
      <c r="A74" s="38"/>
      <c r="B74" s="39"/>
      <c r="C74" s="243" t="s">
        <v>3</v>
      </c>
      <c r="D74" s="243" t="s">
        <v>251</v>
      </c>
      <c r="E74" s="19" t="s">
        <v>3</v>
      </c>
      <c r="F74" s="244">
        <v>-16.962</v>
      </c>
      <c r="G74" s="38"/>
      <c r="H74" s="39"/>
    </row>
    <row r="75" s="2" customFormat="1" ht="16.8" customHeight="1">
      <c r="A75" s="38"/>
      <c r="B75" s="39"/>
      <c r="C75" s="243" t="s">
        <v>3</v>
      </c>
      <c r="D75" s="243" t="s">
        <v>252</v>
      </c>
      <c r="E75" s="19" t="s">
        <v>3</v>
      </c>
      <c r="F75" s="244">
        <v>-1.038</v>
      </c>
      <c r="G75" s="38"/>
      <c r="H75" s="39"/>
    </row>
    <row r="76" s="2" customFormat="1" ht="16.8" customHeight="1">
      <c r="A76" s="38"/>
      <c r="B76" s="39"/>
      <c r="C76" s="243" t="s">
        <v>115</v>
      </c>
      <c r="D76" s="243" t="s">
        <v>189</v>
      </c>
      <c r="E76" s="19" t="s">
        <v>3</v>
      </c>
      <c r="F76" s="244">
        <v>42</v>
      </c>
      <c r="G76" s="38"/>
      <c r="H76" s="39"/>
    </row>
    <row r="77" s="2" customFormat="1" ht="16.8" customHeight="1">
      <c r="A77" s="38"/>
      <c r="B77" s="39"/>
      <c r="C77" s="245" t="s">
        <v>729</v>
      </c>
      <c r="D77" s="38"/>
      <c r="E77" s="38"/>
      <c r="F77" s="38"/>
      <c r="G77" s="38"/>
      <c r="H77" s="39"/>
    </row>
    <row r="78" s="2" customFormat="1" ht="16.8" customHeight="1">
      <c r="A78" s="38"/>
      <c r="B78" s="39"/>
      <c r="C78" s="243" t="s">
        <v>246</v>
      </c>
      <c r="D78" s="243" t="s">
        <v>733</v>
      </c>
      <c r="E78" s="19" t="s">
        <v>100</v>
      </c>
      <c r="F78" s="244">
        <v>42</v>
      </c>
      <c r="G78" s="38"/>
      <c r="H78" s="39"/>
    </row>
    <row r="79" s="2" customFormat="1" ht="16.8" customHeight="1">
      <c r="A79" s="38"/>
      <c r="B79" s="39"/>
      <c r="C79" s="243" t="s">
        <v>233</v>
      </c>
      <c r="D79" s="243" t="s">
        <v>738</v>
      </c>
      <c r="E79" s="19" t="s">
        <v>100</v>
      </c>
      <c r="F79" s="244">
        <v>249</v>
      </c>
      <c r="G79" s="38"/>
      <c r="H79" s="39"/>
    </row>
    <row r="80" s="2" customFormat="1" ht="7.44" customHeight="1">
      <c r="A80" s="38"/>
      <c r="B80" s="55"/>
      <c r="C80" s="56"/>
      <c r="D80" s="56"/>
      <c r="E80" s="56"/>
      <c r="F80" s="56"/>
      <c r="G80" s="56"/>
      <c r="H80" s="39"/>
    </row>
    <row r="81" s="2" customFormat="1">
      <c r="A81" s="38"/>
      <c r="B81" s="38"/>
      <c r="C81" s="38"/>
      <c r="D81" s="38"/>
      <c r="E81" s="38"/>
      <c r="F81" s="38"/>
      <c r="G81" s="38"/>
      <c r="H81" s="38"/>
    </row>
  </sheetData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46" customWidth="1"/>
    <col min="2" max="2" width="1.667969" style="246" customWidth="1"/>
    <col min="3" max="4" width="5" style="246" customWidth="1"/>
    <col min="5" max="5" width="11.66016" style="246" customWidth="1"/>
    <col min="6" max="6" width="9.160156" style="246" customWidth="1"/>
    <col min="7" max="7" width="5" style="246" customWidth="1"/>
    <col min="8" max="8" width="77.83203" style="246" customWidth="1"/>
    <col min="9" max="10" width="20" style="246" customWidth="1"/>
    <col min="11" max="11" width="1.667969" style="246" customWidth="1"/>
  </cols>
  <sheetData>
    <row r="1" s="1" customFormat="1" ht="37.5" customHeight="1"/>
    <row r="2" s="1" customFormat="1" ht="7.5" customHeight="1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="16" customFormat="1" ht="45" customHeight="1">
      <c r="B3" s="250"/>
      <c r="C3" s="251" t="s">
        <v>747</v>
      </c>
      <c r="D3" s="251"/>
      <c r="E3" s="251"/>
      <c r="F3" s="251"/>
      <c r="G3" s="251"/>
      <c r="H3" s="251"/>
      <c r="I3" s="251"/>
      <c r="J3" s="251"/>
      <c r="K3" s="252"/>
    </row>
    <row r="4" s="1" customFormat="1" ht="25.5" customHeight="1">
      <c r="B4" s="253"/>
      <c r="C4" s="254" t="s">
        <v>748</v>
      </c>
      <c r="D4" s="254"/>
      <c r="E4" s="254"/>
      <c r="F4" s="254"/>
      <c r="G4" s="254"/>
      <c r="H4" s="254"/>
      <c r="I4" s="254"/>
      <c r="J4" s="254"/>
      <c r="K4" s="255"/>
    </row>
    <row r="5" s="1" customFormat="1" ht="5.25" customHeight="1">
      <c r="B5" s="253"/>
      <c r="C5" s="256"/>
      <c r="D5" s="256"/>
      <c r="E5" s="256"/>
      <c r="F5" s="256"/>
      <c r="G5" s="256"/>
      <c r="H5" s="256"/>
      <c r="I5" s="256"/>
      <c r="J5" s="256"/>
      <c r="K5" s="255"/>
    </row>
    <row r="6" s="1" customFormat="1" ht="15" customHeight="1">
      <c r="B6" s="253"/>
      <c r="C6" s="257" t="s">
        <v>749</v>
      </c>
      <c r="D6" s="257"/>
      <c r="E6" s="257"/>
      <c r="F6" s="257"/>
      <c r="G6" s="257"/>
      <c r="H6" s="257"/>
      <c r="I6" s="257"/>
      <c r="J6" s="257"/>
      <c r="K6" s="255"/>
    </row>
    <row r="7" s="1" customFormat="1" ht="15" customHeight="1">
      <c r="B7" s="258"/>
      <c r="C7" s="257" t="s">
        <v>750</v>
      </c>
      <c r="D7" s="257"/>
      <c r="E7" s="257"/>
      <c r="F7" s="257"/>
      <c r="G7" s="257"/>
      <c r="H7" s="257"/>
      <c r="I7" s="257"/>
      <c r="J7" s="257"/>
      <c r="K7" s="255"/>
    </row>
    <row r="8" s="1" customFormat="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="1" customFormat="1" ht="15" customHeight="1">
      <c r="B9" s="258"/>
      <c r="C9" s="257" t="s">
        <v>751</v>
      </c>
      <c r="D9" s="257"/>
      <c r="E9" s="257"/>
      <c r="F9" s="257"/>
      <c r="G9" s="257"/>
      <c r="H9" s="257"/>
      <c r="I9" s="257"/>
      <c r="J9" s="257"/>
      <c r="K9" s="255"/>
    </row>
    <row r="10" s="1" customFormat="1" ht="15" customHeight="1">
      <c r="B10" s="258"/>
      <c r="C10" s="257"/>
      <c r="D10" s="257" t="s">
        <v>752</v>
      </c>
      <c r="E10" s="257"/>
      <c r="F10" s="257"/>
      <c r="G10" s="257"/>
      <c r="H10" s="257"/>
      <c r="I10" s="257"/>
      <c r="J10" s="257"/>
      <c r="K10" s="255"/>
    </row>
    <row r="11" s="1" customFormat="1" ht="15" customHeight="1">
      <c r="B11" s="258"/>
      <c r="C11" s="259"/>
      <c r="D11" s="257" t="s">
        <v>753</v>
      </c>
      <c r="E11" s="257"/>
      <c r="F11" s="257"/>
      <c r="G11" s="257"/>
      <c r="H11" s="257"/>
      <c r="I11" s="257"/>
      <c r="J11" s="257"/>
      <c r="K11" s="255"/>
    </row>
    <row r="12" s="1" customFormat="1" ht="15" customHeight="1">
      <c r="B12" s="258"/>
      <c r="C12" s="259"/>
      <c r="D12" s="257"/>
      <c r="E12" s="257"/>
      <c r="F12" s="257"/>
      <c r="G12" s="257"/>
      <c r="H12" s="257"/>
      <c r="I12" s="257"/>
      <c r="J12" s="257"/>
      <c r="K12" s="255"/>
    </row>
    <row r="13" s="1" customFormat="1" ht="15" customHeight="1">
      <c r="B13" s="258"/>
      <c r="C13" s="259"/>
      <c r="D13" s="260" t="s">
        <v>754</v>
      </c>
      <c r="E13" s="257"/>
      <c r="F13" s="257"/>
      <c r="G13" s="257"/>
      <c r="H13" s="257"/>
      <c r="I13" s="257"/>
      <c r="J13" s="257"/>
      <c r="K13" s="255"/>
    </row>
    <row r="14" s="1" customFormat="1" ht="12.75" customHeight="1">
      <c r="B14" s="258"/>
      <c r="C14" s="259"/>
      <c r="D14" s="259"/>
      <c r="E14" s="259"/>
      <c r="F14" s="259"/>
      <c r="G14" s="259"/>
      <c r="H14" s="259"/>
      <c r="I14" s="259"/>
      <c r="J14" s="259"/>
      <c r="K14" s="255"/>
    </row>
    <row r="15" s="1" customFormat="1" ht="15" customHeight="1">
      <c r="B15" s="258"/>
      <c r="C15" s="259"/>
      <c r="D15" s="257" t="s">
        <v>755</v>
      </c>
      <c r="E15" s="257"/>
      <c r="F15" s="257"/>
      <c r="G15" s="257"/>
      <c r="H15" s="257"/>
      <c r="I15" s="257"/>
      <c r="J15" s="257"/>
      <c r="K15" s="255"/>
    </row>
    <row r="16" s="1" customFormat="1" ht="15" customHeight="1">
      <c r="B16" s="258"/>
      <c r="C16" s="259"/>
      <c r="D16" s="257" t="s">
        <v>756</v>
      </c>
      <c r="E16" s="257"/>
      <c r="F16" s="257"/>
      <c r="G16" s="257"/>
      <c r="H16" s="257"/>
      <c r="I16" s="257"/>
      <c r="J16" s="257"/>
      <c r="K16" s="255"/>
    </row>
    <row r="17" s="1" customFormat="1" ht="15" customHeight="1">
      <c r="B17" s="258"/>
      <c r="C17" s="259"/>
      <c r="D17" s="257" t="s">
        <v>757</v>
      </c>
      <c r="E17" s="257"/>
      <c r="F17" s="257"/>
      <c r="G17" s="257"/>
      <c r="H17" s="257"/>
      <c r="I17" s="257"/>
      <c r="J17" s="257"/>
      <c r="K17" s="255"/>
    </row>
    <row r="18" s="1" customFormat="1" ht="15" customHeight="1">
      <c r="B18" s="258"/>
      <c r="C18" s="259"/>
      <c r="D18" s="259"/>
      <c r="E18" s="261" t="s">
        <v>79</v>
      </c>
      <c r="F18" s="257" t="s">
        <v>758</v>
      </c>
      <c r="G18" s="257"/>
      <c r="H18" s="257"/>
      <c r="I18" s="257"/>
      <c r="J18" s="257"/>
      <c r="K18" s="255"/>
    </row>
    <row r="19" s="1" customFormat="1" ht="15" customHeight="1">
      <c r="B19" s="258"/>
      <c r="C19" s="259"/>
      <c r="D19" s="259"/>
      <c r="E19" s="261" t="s">
        <v>759</v>
      </c>
      <c r="F19" s="257" t="s">
        <v>760</v>
      </c>
      <c r="G19" s="257"/>
      <c r="H19" s="257"/>
      <c r="I19" s="257"/>
      <c r="J19" s="257"/>
      <c r="K19" s="255"/>
    </row>
    <row r="20" s="1" customFormat="1" ht="15" customHeight="1">
      <c r="B20" s="258"/>
      <c r="C20" s="259"/>
      <c r="D20" s="259"/>
      <c r="E20" s="261" t="s">
        <v>761</v>
      </c>
      <c r="F20" s="257" t="s">
        <v>762</v>
      </c>
      <c r="G20" s="257"/>
      <c r="H20" s="257"/>
      <c r="I20" s="257"/>
      <c r="J20" s="257"/>
      <c r="K20" s="255"/>
    </row>
    <row r="21" s="1" customFormat="1" ht="15" customHeight="1">
      <c r="B21" s="258"/>
      <c r="C21" s="259"/>
      <c r="D21" s="259"/>
      <c r="E21" s="261" t="s">
        <v>85</v>
      </c>
      <c r="F21" s="257" t="s">
        <v>84</v>
      </c>
      <c r="G21" s="257"/>
      <c r="H21" s="257"/>
      <c r="I21" s="257"/>
      <c r="J21" s="257"/>
      <c r="K21" s="255"/>
    </row>
    <row r="22" s="1" customFormat="1" ht="15" customHeight="1">
      <c r="B22" s="258"/>
      <c r="C22" s="259"/>
      <c r="D22" s="259"/>
      <c r="E22" s="261" t="s">
        <v>672</v>
      </c>
      <c r="F22" s="257" t="s">
        <v>673</v>
      </c>
      <c r="G22" s="257"/>
      <c r="H22" s="257"/>
      <c r="I22" s="257"/>
      <c r="J22" s="257"/>
      <c r="K22" s="255"/>
    </row>
    <row r="23" s="1" customFormat="1" ht="15" customHeight="1">
      <c r="B23" s="258"/>
      <c r="C23" s="259"/>
      <c r="D23" s="259"/>
      <c r="E23" s="261" t="s">
        <v>763</v>
      </c>
      <c r="F23" s="257" t="s">
        <v>764</v>
      </c>
      <c r="G23" s="257"/>
      <c r="H23" s="257"/>
      <c r="I23" s="257"/>
      <c r="J23" s="257"/>
      <c r="K23" s="255"/>
    </row>
    <row r="24" s="1" customFormat="1" ht="12.75" customHeight="1">
      <c r="B24" s="258"/>
      <c r="C24" s="259"/>
      <c r="D24" s="259"/>
      <c r="E24" s="259"/>
      <c r="F24" s="259"/>
      <c r="G24" s="259"/>
      <c r="H24" s="259"/>
      <c r="I24" s="259"/>
      <c r="J24" s="259"/>
      <c r="K24" s="255"/>
    </row>
    <row r="25" s="1" customFormat="1" ht="15" customHeight="1">
      <c r="B25" s="258"/>
      <c r="C25" s="257" t="s">
        <v>765</v>
      </c>
      <c r="D25" s="257"/>
      <c r="E25" s="257"/>
      <c r="F25" s="257"/>
      <c r="G25" s="257"/>
      <c r="H25" s="257"/>
      <c r="I25" s="257"/>
      <c r="J25" s="257"/>
      <c r="K25" s="255"/>
    </row>
    <row r="26" s="1" customFormat="1" ht="15" customHeight="1">
      <c r="B26" s="258"/>
      <c r="C26" s="257" t="s">
        <v>766</v>
      </c>
      <c r="D26" s="257"/>
      <c r="E26" s="257"/>
      <c r="F26" s="257"/>
      <c r="G26" s="257"/>
      <c r="H26" s="257"/>
      <c r="I26" s="257"/>
      <c r="J26" s="257"/>
      <c r="K26" s="255"/>
    </row>
    <row r="27" s="1" customFormat="1" ht="15" customHeight="1">
      <c r="B27" s="258"/>
      <c r="C27" s="257"/>
      <c r="D27" s="257" t="s">
        <v>767</v>
      </c>
      <c r="E27" s="257"/>
      <c r="F27" s="257"/>
      <c r="G27" s="257"/>
      <c r="H27" s="257"/>
      <c r="I27" s="257"/>
      <c r="J27" s="257"/>
      <c r="K27" s="255"/>
    </row>
    <row r="28" s="1" customFormat="1" ht="15" customHeight="1">
      <c r="B28" s="258"/>
      <c r="C28" s="259"/>
      <c r="D28" s="257" t="s">
        <v>768</v>
      </c>
      <c r="E28" s="257"/>
      <c r="F28" s="257"/>
      <c r="G28" s="257"/>
      <c r="H28" s="257"/>
      <c r="I28" s="257"/>
      <c r="J28" s="257"/>
      <c r="K28" s="255"/>
    </row>
    <row r="29" s="1" customFormat="1" ht="12.75" customHeight="1">
      <c r="B29" s="258"/>
      <c r="C29" s="259"/>
      <c r="D29" s="259"/>
      <c r="E29" s="259"/>
      <c r="F29" s="259"/>
      <c r="G29" s="259"/>
      <c r="H29" s="259"/>
      <c r="I29" s="259"/>
      <c r="J29" s="259"/>
      <c r="K29" s="255"/>
    </row>
    <row r="30" s="1" customFormat="1" ht="15" customHeight="1">
      <c r="B30" s="258"/>
      <c r="C30" s="259"/>
      <c r="D30" s="257" t="s">
        <v>769</v>
      </c>
      <c r="E30" s="257"/>
      <c r="F30" s="257"/>
      <c r="G30" s="257"/>
      <c r="H30" s="257"/>
      <c r="I30" s="257"/>
      <c r="J30" s="257"/>
      <c r="K30" s="255"/>
    </row>
    <row r="31" s="1" customFormat="1" ht="15" customHeight="1">
      <c r="B31" s="258"/>
      <c r="C31" s="259"/>
      <c r="D31" s="257" t="s">
        <v>770</v>
      </c>
      <c r="E31" s="257"/>
      <c r="F31" s="257"/>
      <c r="G31" s="257"/>
      <c r="H31" s="257"/>
      <c r="I31" s="257"/>
      <c r="J31" s="257"/>
      <c r="K31" s="255"/>
    </row>
    <row r="32" s="1" customFormat="1" ht="12.75" customHeight="1">
      <c r="B32" s="258"/>
      <c r="C32" s="259"/>
      <c r="D32" s="259"/>
      <c r="E32" s="259"/>
      <c r="F32" s="259"/>
      <c r="G32" s="259"/>
      <c r="H32" s="259"/>
      <c r="I32" s="259"/>
      <c r="J32" s="259"/>
      <c r="K32" s="255"/>
    </row>
    <row r="33" s="1" customFormat="1" ht="15" customHeight="1">
      <c r="B33" s="258"/>
      <c r="C33" s="259"/>
      <c r="D33" s="257" t="s">
        <v>771</v>
      </c>
      <c r="E33" s="257"/>
      <c r="F33" s="257"/>
      <c r="G33" s="257"/>
      <c r="H33" s="257"/>
      <c r="I33" s="257"/>
      <c r="J33" s="257"/>
      <c r="K33" s="255"/>
    </row>
    <row r="34" s="1" customFormat="1" ht="15" customHeight="1">
      <c r="B34" s="258"/>
      <c r="C34" s="259"/>
      <c r="D34" s="257" t="s">
        <v>772</v>
      </c>
      <c r="E34" s="257"/>
      <c r="F34" s="257"/>
      <c r="G34" s="257"/>
      <c r="H34" s="257"/>
      <c r="I34" s="257"/>
      <c r="J34" s="257"/>
      <c r="K34" s="255"/>
    </row>
    <row r="35" s="1" customFormat="1" ht="15" customHeight="1">
      <c r="B35" s="258"/>
      <c r="C35" s="259"/>
      <c r="D35" s="257" t="s">
        <v>773</v>
      </c>
      <c r="E35" s="257"/>
      <c r="F35" s="257"/>
      <c r="G35" s="257"/>
      <c r="H35" s="257"/>
      <c r="I35" s="257"/>
      <c r="J35" s="257"/>
      <c r="K35" s="255"/>
    </row>
    <row r="36" s="1" customFormat="1" ht="15" customHeight="1">
      <c r="B36" s="258"/>
      <c r="C36" s="259"/>
      <c r="D36" s="257"/>
      <c r="E36" s="260" t="s">
        <v>132</v>
      </c>
      <c r="F36" s="257"/>
      <c r="G36" s="257" t="s">
        <v>774</v>
      </c>
      <c r="H36" s="257"/>
      <c r="I36" s="257"/>
      <c r="J36" s="257"/>
      <c r="K36" s="255"/>
    </row>
    <row r="37" s="1" customFormat="1" ht="30.75" customHeight="1">
      <c r="B37" s="258"/>
      <c r="C37" s="259"/>
      <c r="D37" s="257"/>
      <c r="E37" s="260" t="s">
        <v>775</v>
      </c>
      <c r="F37" s="257"/>
      <c r="G37" s="257" t="s">
        <v>776</v>
      </c>
      <c r="H37" s="257"/>
      <c r="I37" s="257"/>
      <c r="J37" s="257"/>
      <c r="K37" s="255"/>
    </row>
    <row r="38" s="1" customFormat="1" ht="15" customHeight="1">
      <c r="B38" s="258"/>
      <c r="C38" s="259"/>
      <c r="D38" s="257"/>
      <c r="E38" s="260" t="s">
        <v>53</v>
      </c>
      <c r="F38" s="257"/>
      <c r="G38" s="257" t="s">
        <v>777</v>
      </c>
      <c r="H38" s="257"/>
      <c r="I38" s="257"/>
      <c r="J38" s="257"/>
      <c r="K38" s="255"/>
    </row>
    <row r="39" s="1" customFormat="1" ht="15" customHeight="1">
      <c r="B39" s="258"/>
      <c r="C39" s="259"/>
      <c r="D39" s="257"/>
      <c r="E39" s="260" t="s">
        <v>54</v>
      </c>
      <c r="F39" s="257"/>
      <c r="G39" s="257" t="s">
        <v>778</v>
      </c>
      <c r="H39" s="257"/>
      <c r="I39" s="257"/>
      <c r="J39" s="257"/>
      <c r="K39" s="255"/>
    </row>
    <row r="40" s="1" customFormat="1" ht="15" customHeight="1">
      <c r="B40" s="258"/>
      <c r="C40" s="259"/>
      <c r="D40" s="257"/>
      <c r="E40" s="260" t="s">
        <v>133</v>
      </c>
      <c r="F40" s="257"/>
      <c r="G40" s="257" t="s">
        <v>779</v>
      </c>
      <c r="H40" s="257"/>
      <c r="I40" s="257"/>
      <c r="J40" s="257"/>
      <c r="K40" s="255"/>
    </row>
    <row r="41" s="1" customFormat="1" ht="15" customHeight="1">
      <c r="B41" s="258"/>
      <c r="C41" s="259"/>
      <c r="D41" s="257"/>
      <c r="E41" s="260" t="s">
        <v>134</v>
      </c>
      <c r="F41" s="257"/>
      <c r="G41" s="257" t="s">
        <v>780</v>
      </c>
      <c r="H41" s="257"/>
      <c r="I41" s="257"/>
      <c r="J41" s="257"/>
      <c r="K41" s="255"/>
    </row>
    <row r="42" s="1" customFormat="1" ht="15" customHeight="1">
      <c r="B42" s="258"/>
      <c r="C42" s="259"/>
      <c r="D42" s="257"/>
      <c r="E42" s="260" t="s">
        <v>781</v>
      </c>
      <c r="F42" s="257"/>
      <c r="G42" s="257" t="s">
        <v>782</v>
      </c>
      <c r="H42" s="257"/>
      <c r="I42" s="257"/>
      <c r="J42" s="257"/>
      <c r="K42" s="255"/>
    </row>
    <row r="43" s="1" customFormat="1" ht="15" customHeight="1">
      <c r="B43" s="258"/>
      <c r="C43" s="259"/>
      <c r="D43" s="257"/>
      <c r="E43" s="260"/>
      <c r="F43" s="257"/>
      <c r="G43" s="257" t="s">
        <v>783</v>
      </c>
      <c r="H43" s="257"/>
      <c r="I43" s="257"/>
      <c r="J43" s="257"/>
      <c r="K43" s="255"/>
    </row>
    <row r="44" s="1" customFormat="1" ht="15" customHeight="1">
      <c r="B44" s="258"/>
      <c r="C44" s="259"/>
      <c r="D44" s="257"/>
      <c r="E44" s="260" t="s">
        <v>784</v>
      </c>
      <c r="F44" s="257"/>
      <c r="G44" s="257" t="s">
        <v>785</v>
      </c>
      <c r="H44" s="257"/>
      <c r="I44" s="257"/>
      <c r="J44" s="257"/>
      <c r="K44" s="255"/>
    </row>
    <row r="45" s="1" customFormat="1" ht="15" customHeight="1">
      <c r="B45" s="258"/>
      <c r="C45" s="259"/>
      <c r="D45" s="257"/>
      <c r="E45" s="260" t="s">
        <v>136</v>
      </c>
      <c r="F45" s="257"/>
      <c r="G45" s="257" t="s">
        <v>786</v>
      </c>
      <c r="H45" s="257"/>
      <c r="I45" s="257"/>
      <c r="J45" s="257"/>
      <c r="K45" s="255"/>
    </row>
    <row r="46" s="1" customFormat="1" ht="12.75" customHeight="1">
      <c r="B46" s="258"/>
      <c r="C46" s="259"/>
      <c r="D46" s="257"/>
      <c r="E46" s="257"/>
      <c r="F46" s="257"/>
      <c r="G46" s="257"/>
      <c r="H46" s="257"/>
      <c r="I46" s="257"/>
      <c r="J46" s="257"/>
      <c r="K46" s="255"/>
    </row>
    <row r="47" s="1" customFormat="1" ht="15" customHeight="1">
      <c r="B47" s="258"/>
      <c r="C47" s="259"/>
      <c r="D47" s="257" t="s">
        <v>787</v>
      </c>
      <c r="E47" s="257"/>
      <c r="F47" s="257"/>
      <c r="G47" s="257"/>
      <c r="H47" s="257"/>
      <c r="I47" s="257"/>
      <c r="J47" s="257"/>
      <c r="K47" s="255"/>
    </row>
    <row r="48" s="1" customFormat="1" ht="15" customHeight="1">
      <c r="B48" s="258"/>
      <c r="C48" s="259"/>
      <c r="D48" s="259"/>
      <c r="E48" s="257" t="s">
        <v>788</v>
      </c>
      <c r="F48" s="257"/>
      <c r="G48" s="257"/>
      <c r="H48" s="257"/>
      <c r="I48" s="257"/>
      <c r="J48" s="257"/>
      <c r="K48" s="255"/>
    </row>
    <row r="49" s="1" customFormat="1" ht="15" customHeight="1">
      <c r="B49" s="258"/>
      <c r="C49" s="259"/>
      <c r="D49" s="259"/>
      <c r="E49" s="257" t="s">
        <v>789</v>
      </c>
      <c r="F49" s="257"/>
      <c r="G49" s="257"/>
      <c r="H49" s="257"/>
      <c r="I49" s="257"/>
      <c r="J49" s="257"/>
      <c r="K49" s="255"/>
    </row>
    <row r="50" s="1" customFormat="1" ht="15" customHeight="1">
      <c r="B50" s="258"/>
      <c r="C50" s="259"/>
      <c r="D50" s="259"/>
      <c r="E50" s="257" t="s">
        <v>790</v>
      </c>
      <c r="F50" s="257"/>
      <c r="G50" s="257"/>
      <c r="H50" s="257"/>
      <c r="I50" s="257"/>
      <c r="J50" s="257"/>
      <c r="K50" s="255"/>
    </row>
    <row r="51" s="1" customFormat="1" ht="15" customHeight="1">
      <c r="B51" s="258"/>
      <c r="C51" s="259"/>
      <c r="D51" s="257" t="s">
        <v>791</v>
      </c>
      <c r="E51" s="257"/>
      <c r="F51" s="257"/>
      <c r="G51" s="257"/>
      <c r="H51" s="257"/>
      <c r="I51" s="257"/>
      <c r="J51" s="257"/>
      <c r="K51" s="255"/>
    </row>
    <row r="52" s="1" customFormat="1" ht="25.5" customHeight="1">
      <c r="B52" s="253"/>
      <c r="C52" s="254" t="s">
        <v>792</v>
      </c>
      <c r="D52" s="254"/>
      <c r="E52" s="254"/>
      <c r="F52" s="254"/>
      <c r="G52" s="254"/>
      <c r="H52" s="254"/>
      <c r="I52" s="254"/>
      <c r="J52" s="254"/>
      <c r="K52" s="255"/>
    </row>
    <row r="53" s="1" customFormat="1" ht="5.25" customHeight="1">
      <c r="B53" s="253"/>
      <c r="C53" s="256"/>
      <c r="D53" s="256"/>
      <c r="E53" s="256"/>
      <c r="F53" s="256"/>
      <c r="G53" s="256"/>
      <c r="H53" s="256"/>
      <c r="I53" s="256"/>
      <c r="J53" s="256"/>
      <c r="K53" s="255"/>
    </row>
    <row r="54" s="1" customFormat="1" ht="15" customHeight="1">
      <c r="B54" s="253"/>
      <c r="C54" s="257" t="s">
        <v>793</v>
      </c>
      <c r="D54" s="257"/>
      <c r="E54" s="257"/>
      <c r="F54" s="257"/>
      <c r="G54" s="257"/>
      <c r="H54" s="257"/>
      <c r="I54" s="257"/>
      <c r="J54" s="257"/>
      <c r="K54" s="255"/>
    </row>
    <row r="55" s="1" customFormat="1" ht="15" customHeight="1">
      <c r="B55" s="253"/>
      <c r="C55" s="257" t="s">
        <v>794</v>
      </c>
      <c r="D55" s="257"/>
      <c r="E55" s="257"/>
      <c r="F55" s="257"/>
      <c r="G55" s="257"/>
      <c r="H55" s="257"/>
      <c r="I55" s="257"/>
      <c r="J55" s="257"/>
      <c r="K55" s="255"/>
    </row>
    <row r="56" s="1" customFormat="1" ht="12.75" customHeight="1">
      <c r="B56" s="253"/>
      <c r="C56" s="257"/>
      <c r="D56" s="257"/>
      <c r="E56" s="257"/>
      <c r="F56" s="257"/>
      <c r="G56" s="257"/>
      <c r="H56" s="257"/>
      <c r="I56" s="257"/>
      <c r="J56" s="257"/>
      <c r="K56" s="255"/>
    </row>
    <row r="57" s="1" customFormat="1" ht="15" customHeight="1">
      <c r="B57" s="253"/>
      <c r="C57" s="257" t="s">
        <v>795</v>
      </c>
      <c r="D57" s="257"/>
      <c r="E57" s="257"/>
      <c r="F57" s="257"/>
      <c r="G57" s="257"/>
      <c r="H57" s="257"/>
      <c r="I57" s="257"/>
      <c r="J57" s="257"/>
      <c r="K57" s="255"/>
    </row>
    <row r="58" s="1" customFormat="1" ht="15" customHeight="1">
      <c r="B58" s="253"/>
      <c r="C58" s="259"/>
      <c r="D58" s="257" t="s">
        <v>796</v>
      </c>
      <c r="E58" s="257"/>
      <c r="F58" s="257"/>
      <c r="G58" s="257"/>
      <c r="H58" s="257"/>
      <c r="I58" s="257"/>
      <c r="J58" s="257"/>
      <c r="K58" s="255"/>
    </row>
    <row r="59" s="1" customFormat="1" ht="15" customHeight="1">
      <c r="B59" s="253"/>
      <c r="C59" s="259"/>
      <c r="D59" s="257" t="s">
        <v>797</v>
      </c>
      <c r="E59" s="257"/>
      <c r="F59" s="257"/>
      <c r="G59" s="257"/>
      <c r="H59" s="257"/>
      <c r="I59" s="257"/>
      <c r="J59" s="257"/>
      <c r="K59" s="255"/>
    </row>
    <row r="60" s="1" customFormat="1" ht="15" customHeight="1">
      <c r="B60" s="253"/>
      <c r="C60" s="259"/>
      <c r="D60" s="257" t="s">
        <v>798</v>
      </c>
      <c r="E60" s="257"/>
      <c r="F60" s="257"/>
      <c r="G60" s="257"/>
      <c r="H60" s="257"/>
      <c r="I60" s="257"/>
      <c r="J60" s="257"/>
      <c r="K60" s="255"/>
    </row>
    <row r="61" s="1" customFormat="1" ht="15" customHeight="1">
      <c r="B61" s="253"/>
      <c r="C61" s="259"/>
      <c r="D61" s="257" t="s">
        <v>799</v>
      </c>
      <c r="E61" s="257"/>
      <c r="F61" s="257"/>
      <c r="G61" s="257"/>
      <c r="H61" s="257"/>
      <c r="I61" s="257"/>
      <c r="J61" s="257"/>
      <c r="K61" s="255"/>
    </row>
    <row r="62" s="1" customFormat="1" ht="15" customHeight="1">
      <c r="B62" s="253"/>
      <c r="C62" s="259"/>
      <c r="D62" s="262" t="s">
        <v>800</v>
      </c>
      <c r="E62" s="262"/>
      <c r="F62" s="262"/>
      <c r="G62" s="262"/>
      <c r="H62" s="262"/>
      <c r="I62" s="262"/>
      <c r="J62" s="262"/>
      <c r="K62" s="255"/>
    </row>
    <row r="63" s="1" customFormat="1" ht="15" customHeight="1">
      <c r="B63" s="253"/>
      <c r="C63" s="259"/>
      <c r="D63" s="257" t="s">
        <v>801</v>
      </c>
      <c r="E63" s="257"/>
      <c r="F63" s="257"/>
      <c r="G63" s="257"/>
      <c r="H63" s="257"/>
      <c r="I63" s="257"/>
      <c r="J63" s="257"/>
      <c r="K63" s="255"/>
    </row>
    <row r="64" s="1" customFormat="1" ht="12.75" customHeight="1">
      <c r="B64" s="253"/>
      <c r="C64" s="259"/>
      <c r="D64" s="259"/>
      <c r="E64" s="263"/>
      <c r="F64" s="259"/>
      <c r="G64" s="259"/>
      <c r="H64" s="259"/>
      <c r="I64" s="259"/>
      <c r="J64" s="259"/>
      <c r="K64" s="255"/>
    </row>
    <row r="65" s="1" customFormat="1" ht="15" customHeight="1">
      <c r="B65" s="253"/>
      <c r="C65" s="259"/>
      <c r="D65" s="257" t="s">
        <v>802</v>
      </c>
      <c r="E65" s="257"/>
      <c r="F65" s="257"/>
      <c r="G65" s="257"/>
      <c r="H65" s="257"/>
      <c r="I65" s="257"/>
      <c r="J65" s="257"/>
      <c r="K65" s="255"/>
    </row>
    <row r="66" s="1" customFormat="1" ht="15" customHeight="1">
      <c r="B66" s="253"/>
      <c r="C66" s="259"/>
      <c r="D66" s="262" t="s">
        <v>803</v>
      </c>
      <c r="E66" s="262"/>
      <c r="F66" s="262"/>
      <c r="G66" s="262"/>
      <c r="H66" s="262"/>
      <c r="I66" s="262"/>
      <c r="J66" s="262"/>
      <c r="K66" s="255"/>
    </row>
    <row r="67" s="1" customFormat="1" ht="15" customHeight="1">
      <c r="B67" s="253"/>
      <c r="C67" s="259"/>
      <c r="D67" s="257" t="s">
        <v>804</v>
      </c>
      <c r="E67" s="257"/>
      <c r="F67" s="257"/>
      <c r="G67" s="257"/>
      <c r="H67" s="257"/>
      <c r="I67" s="257"/>
      <c r="J67" s="257"/>
      <c r="K67" s="255"/>
    </row>
    <row r="68" s="1" customFormat="1" ht="15" customHeight="1">
      <c r="B68" s="253"/>
      <c r="C68" s="259"/>
      <c r="D68" s="257" t="s">
        <v>805</v>
      </c>
      <c r="E68" s="257"/>
      <c r="F68" s="257"/>
      <c r="G68" s="257"/>
      <c r="H68" s="257"/>
      <c r="I68" s="257"/>
      <c r="J68" s="257"/>
      <c r="K68" s="255"/>
    </row>
    <row r="69" s="1" customFormat="1" ht="15" customHeight="1">
      <c r="B69" s="253"/>
      <c r="C69" s="259"/>
      <c r="D69" s="257" t="s">
        <v>806</v>
      </c>
      <c r="E69" s="257"/>
      <c r="F69" s="257"/>
      <c r="G69" s="257"/>
      <c r="H69" s="257"/>
      <c r="I69" s="257"/>
      <c r="J69" s="257"/>
      <c r="K69" s="255"/>
    </row>
    <row r="70" s="1" customFormat="1" ht="15" customHeight="1">
      <c r="B70" s="253"/>
      <c r="C70" s="259"/>
      <c r="D70" s="257" t="s">
        <v>807</v>
      </c>
      <c r="E70" s="257"/>
      <c r="F70" s="257"/>
      <c r="G70" s="257"/>
      <c r="H70" s="257"/>
      <c r="I70" s="257"/>
      <c r="J70" s="257"/>
      <c r="K70" s="255"/>
    </row>
    <row r="71" s="1" customFormat="1" ht="12.75" customHeight="1">
      <c r="B71" s="264"/>
      <c r="C71" s="265"/>
      <c r="D71" s="265"/>
      <c r="E71" s="265"/>
      <c r="F71" s="265"/>
      <c r="G71" s="265"/>
      <c r="H71" s="265"/>
      <c r="I71" s="265"/>
      <c r="J71" s="265"/>
      <c r="K71" s="266"/>
    </row>
    <row r="72" s="1" customFormat="1" ht="18.75" customHeight="1">
      <c r="B72" s="267"/>
      <c r="C72" s="267"/>
      <c r="D72" s="267"/>
      <c r="E72" s="267"/>
      <c r="F72" s="267"/>
      <c r="G72" s="267"/>
      <c r="H72" s="267"/>
      <c r="I72" s="267"/>
      <c r="J72" s="267"/>
      <c r="K72" s="268"/>
    </row>
    <row r="73" s="1" customFormat="1" ht="18.75" customHeight="1">
      <c r="B73" s="268"/>
      <c r="C73" s="268"/>
      <c r="D73" s="268"/>
      <c r="E73" s="268"/>
      <c r="F73" s="268"/>
      <c r="G73" s="268"/>
      <c r="H73" s="268"/>
      <c r="I73" s="268"/>
      <c r="J73" s="268"/>
      <c r="K73" s="268"/>
    </row>
    <row r="74" s="1" customFormat="1" ht="7.5" customHeight="1">
      <c r="B74" s="269"/>
      <c r="C74" s="270"/>
      <c r="D74" s="270"/>
      <c r="E74" s="270"/>
      <c r="F74" s="270"/>
      <c r="G74" s="270"/>
      <c r="H74" s="270"/>
      <c r="I74" s="270"/>
      <c r="J74" s="270"/>
      <c r="K74" s="271"/>
    </row>
    <row r="75" s="1" customFormat="1" ht="45" customHeight="1">
      <c r="B75" s="272"/>
      <c r="C75" s="273" t="s">
        <v>808</v>
      </c>
      <c r="D75" s="273"/>
      <c r="E75" s="273"/>
      <c r="F75" s="273"/>
      <c r="G75" s="273"/>
      <c r="H75" s="273"/>
      <c r="I75" s="273"/>
      <c r="J75" s="273"/>
      <c r="K75" s="274"/>
    </row>
    <row r="76" s="1" customFormat="1" ht="17.25" customHeight="1">
      <c r="B76" s="272"/>
      <c r="C76" s="275" t="s">
        <v>809</v>
      </c>
      <c r="D76" s="275"/>
      <c r="E76" s="275"/>
      <c r="F76" s="275" t="s">
        <v>810</v>
      </c>
      <c r="G76" s="276"/>
      <c r="H76" s="275" t="s">
        <v>54</v>
      </c>
      <c r="I76" s="275" t="s">
        <v>57</v>
      </c>
      <c r="J76" s="275" t="s">
        <v>811</v>
      </c>
      <c r="K76" s="274"/>
    </row>
    <row r="77" s="1" customFormat="1" ht="17.25" customHeight="1">
      <c r="B77" s="272"/>
      <c r="C77" s="277" t="s">
        <v>812</v>
      </c>
      <c r="D77" s="277"/>
      <c r="E77" s="277"/>
      <c r="F77" s="278" t="s">
        <v>813</v>
      </c>
      <c r="G77" s="279"/>
      <c r="H77" s="277"/>
      <c r="I77" s="277"/>
      <c r="J77" s="277" t="s">
        <v>814</v>
      </c>
      <c r="K77" s="274"/>
    </row>
    <row r="78" s="1" customFormat="1" ht="5.25" customHeight="1">
      <c r="B78" s="272"/>
      <c r="C78" s="280"/>
      <c r="D78" s="280"/>
      <c r="E78" s="280"/>
      <c r="F78" s="280"/>
      <c r="G78" s="281"/>
      <c r="H78" s="280"/>
      <c r="I78" s="280"/>
      <c r="J78" s="280"/>
      <c r="K78" s="274"/>
    </row>
    <row r="79" s="1" customFormat="1" ht="15" customHeight="1">
      <c r="B79" s="272"/>
      <c r="C79" s="260" t="s">
        <v>53</v>
      </c>
      <c r="D79" s="280"/>
      <c r="E79" s="280"/>
      <c r="F79" s="282" t="s">
        <v>815</v>
      </c>
      <c r="G79" s="281"/>
      <c r="H79" s="260" t="s">
        <v>816</v>
      </c>
      <c r="I79" s="260" t="s">
        <v>817</v>
      </c>
      <c r="J79" s="260">
        <v>20</v>
      </c>
      <c r="K79" s="274"/>
    </row>
    <row r="80" s="1" customFormat="1" ht="15" customHeight="1">
      <c r="B80" s="272"/>
      <c r="C80" s="260" t="s">
        <v>818</v>
      </c>
      <c r="D80" s="260"/>
      <c r="E80" s="260"/>
      <c r="F80" s="282" t="s">
        <v>815</v>
      </c>
      <c r="G80" s="281"/>
      <c r="H80" s="260" t="s">
        <v>819</v>
      </c>
      <c r="I80" s="260" t="s">
        <v>817</v>
      </c>
      <c r="J80" s="260">
        <v>120</v>
      </c>
      <c r="K80" s="274"/>
    </row>
    <row r="81" s="1" customFormat="1" ht="15" customHeight="1">
      <c r="B81" s="283"/>
      <c r="C81" s="260" t="s">
        <v>820</v>
      </c>
      <c r="D81" s="260"/>
      <c r="E81" s="260"/>
      <c r="F81" s="282" t="s">
        <v>821</v>
      </c>
      <c r="G81" s="281"/>
      <c r="H81" s="260" t="s">
        <v>822</v>
      </c>
      <c r="I81" s="260" t="s">
        <v>817</v>
      </c>
      <c r="J81" s="260">
        <v>50</v>
      </c>
      <c r="K81" s="274"/>
    </row>
    <row r="82" s="1" customFormat="1" ht="15" customHeight="1">
      <c r="B82" s="283"/>
      <c r="C82" s="260" t="s">
        <v>823</v>
      </c>
      <c r="D82" s="260"/>
      <c r="E82" s="260"/>
      <c r="F82" s="282" t="s">
        <v>815</v>
      </c>
      <c r="G82" s="281"/>
      <c r="H82" s="260" t="s">
        <v>824</v>
      </c>
      <c r="I82" s="260" t="s">
        <v>825</v>
      </c>
      <c r="J82" s="260"/>
      <c r="K82" s="274"/>
    </row>
    <row r="83" s="1" customFormat="1" ht="15" customHeight="1">
      <c r="B83" s="283"/>
      <c r="C83" s="284" t="s">
        <v>826</v>
      </c>
      <c r="D83" s="284"/>
      <c r="E83" s="284"/>
      <c r="F83" s="285" t="s">
        <v>821</v>
      </c>
      <c r="G83" s="284"/>
      <c r="H83" s="284" t="s">
        <v>827</v>
      </c>
      <c r="I83" s="284" t="s">
        <v>817</v>
      </c>
      <c r="J83" s="284">
        <v>15</v>
      </c>
      <c r="K83" s="274"/>
    </row>
    <row r="84" s="1" customFormat="1" ht="15" customHeight="1">
      <c r="B84" s="283"/>
      <c r="C84" s="284" t="s">
        <v>828</v>
      </c>
      <c r="D84" s="284"/>
      <c r="E84" s="284"/>
      <c r="F84" s="285" t="s">
        <v>821</v>
      </c>
      <c r="G84" s="284"/>
      <c r="H84" s="284" t="s">
        <v>829</v>
      </c>
      <c r="I84" s="284" t="s">
        <v>817</v>
      </c>
      <c r="J84" s="284">
        <v>15</v>
      </c>
      <c r="K84" s="274"/>
    </row>
    <row r="85" s="1" customFormat="1" ht="15" customHeight="1">
      <c r="B85" s="283"/>
      <c r="C85" s="284" t="s">
        <v>830</v>
      </c>
      <c r="D85" s="284"/>
      <c r="E85" s="284"/>
      <c r="F85" s="285" t="s">
        <v>821</v>
      </c>
      <c r="G85" s="284"/>
      <c r="H85" s="284" t="s">
        <v>831</v>
      </c>
      <c r="I85" s="284" t="s">
        <v>817</v>
      </c>
      <c r="J85" s="284">
        <v>20</v>
      </c>
      <c r="K85" s="274"/>
    </row>
    <row r="86" s="1" customFormat="1" ht="15" customHeight="1">
      <c r="B86" s="283"/>
      <c r="C86" s="284" t="s">
        <v>832</v>
      </c>
      <c r="D86" s="284"/>
      <c r="E86" s="284"/>
      <c r="F86" s="285" t="s">
        <v>821</v>
      </c>
      <c r="G86" s="284"/>
      <c r="H86" s="284" t="s">
        <v>833</v>
      </c>
      <c r="I86" s="284" t="s">
        <v>817</v>
      </c>
      <c r="J86" s="284">
        <v>20</v>
      </c>
      <c r="K86" s="274"/>
    </row>
    <row r="87" s="1" customFormat="1" ht="15" customHeight="1">
      <c r="B87" s="283"/>
      <c r="C87" s="260" t="s">
        <v>834</v>
      </c>
      <c r="D87" s="260"/>
      <c r="E87" s="260"/>
      <c r="F87" s="282" t="s">
        <v>821</v>
      </c>
      <c r="G87" s="281"/>
      <c r="H87" s="260" t="s">
        <v>835</v>
      </c>
      <c r="I87" s="260" t="s">
        <v>817</v>
      </c>
      <c r="J87" s="260">
        <v>50</v>
      </c>
      <c r="K87" s="274"/>
    </row>
    <row r="88" s="1" customFormat="1" ht="15" customHeight="1">
      <c r="B88" s="283"/>
      <c r="C88" s="260" t="s">
        <v>836</v>
      </c>
      <c r="D88" s="260"/>
      <c r="E88" s="260"/>
      <c r="F88" s="282" t="s">
        <v>821</v>
      </c>
      <c r="G88" s="281"/>
      <c r="H88" s="260" t="s">
        <v>837</v>
      </c>
      <c r="I88" s="260" t="s">
        <v>817</v>
      </c>
      <c r="J88" s="260">
        <v>20</v>
      </c>
      <c r="K88" s="274"/>
    </row>
    <row r="89" s="1" customFormat="1" ht="15" customHeight="1">
      <c r="B89" s="283"/>
      <c r="C89" s="260" t="s">
        <v>838</v>
      </c>
      <c r="D89" s="260"/>
      <c r="E89" s="260"/>
      <c r="F89" s="282" t="s">
        <v>821</v>
      </c>
      <c r="G89" s="281"/>
      <c r="H89" s="260" t="s">
        <v>839</v>
      </c>
      <c r="I89" s="260" t="s">
        <v>817</v>
      </c>
      <c r="J89" s="260">
        <v>20</v>
      </c>
      <c r="K89" s="274"/>
    </row>
    <row r="90" s="1" customFormat="1" ht="15" customHeight="1">
      <c r="B90" s="283"/>
      <c r="C90" s="260" t="s">
        <v>840</v>
      </c>
      <c r="D90" s="260"/>
      <c r="E90" s="260"/>
      <c r="F90" s="282" t="s">
        <v>821</v>
      </c>
      <c r="G90" s="281"/>
      <c r="H90" s="260" t="s">
        <v>841</v>
      </c>
      <c r="I90" s="260" t="s">
        <v>817</v>
      </c>
      <c r="J90" s="260">
        <v>50</v>
      </c>
      <c r="K90" s="274"/>
    </row>
    <row r="91" s="1" customFormat="1" ht="15" customHeight="1">
      <c r="B91" s="283"/>
      <c r="C91" s="260" t="s">
        <v>842</v>
      </c>
      <c r="D91" s="260"/>
      <c r="E91" s="260"/>
      <c r="F91" s="282" t="s">
        <v>821</v>
      </c>
      <c r="G91" s="281"/>
      <c r="H91" s="260" t="s">
        <v>842</v>
      </c>
      <c r="I91" s="260" t="s">
        <v>817</v>
      </c>
      <c r="J91" s="260">
        <v>50</v>
      </c>
      <c r="K91" s="274"/>
    </row>
    <row r="92" s="1" customFormat="1" ht="15" customHeight="1">
      <c r="B92" s="283"/>
      <c r="C92" s="260" t="s">
        <v>843</v>
      </c>
      <c r="D92" s="260"/>
      <c r="E92" s="260"/>
      <c r="F92" s="282" t="s">
        <v>821</v>
      </c>
      <c r="G92" s="281"/>
      <c r="H92" s="260" t="s">
        <v>844</v>
      </c>
      <c r="I92" s="260" t="s">
        <v>817</v>
      </c>
      <c r="J92" s="260">
        <v>255</v>
      </c>
      <c r="K92" s="274"/>
    </row>
    <row r="93" s="1" customFormat="1" ht="15" customHeight="1">
      <c r="B93" s="283"/>
      <c r="C93" s="260" t="s">
        <v>845</v>
      </c>
      <c r="D93" s="260"/>
      <c r="E93" s="260"/>
      <c r="F93" s="282" t="s">
        <v>815</v>
      </c>
      <c r="G93" s="281"/>
      <c r="H93" s="260" t="s">
        <v>846</v>
      </c>
      <c r="I93" s="260" t="s">
        <v>847</v>
      </c>
      <c r="J93" s="260"/>
      <c r="K93" s="274"/>
    </row>
    <row r="94" s="1" customFormat="1" ht="15" customHeight="1">
      <c r="B94" s="283"/>
      <c r="C94" s="260" t="s">
        <v>848</v>
      </c>
      <c r="D94" s="260"/>
      <c r="E94" s="260"/>
      <c r="F94" s="282" t="s">
        <v>815</v>
      </c>
      <c r="G94" s="281"/>
      <c r="H94" s="260" t="s">
        <v>849</v>
      </c>
      <c r="I94" s="260" t="s">
        <v>850</v>
      </c>
      <c r="J94" s="260"/>
      <c r="K94" s="274"/>
    </row>
    <row r="95" s="1" customFormat="1" ht="15" customHeight="1">
      <c r="B95" s="283"/>
      <c r="C95" s="260" t="s">
        <v>851</v>
      </c>
      <c r="D95" s="260"/>
      <c r="E95" s="260"/>
      <c r="F95" s="282" t="s">
        <v>815</v>
      </c>
      <c r="G95" s="281"/>
      <c r="H95" s="260" t="s">
        <v>851</v>
      </c>
      <c r="I95" s="260" t="s">
        <v>850</v>
      </c>
      <c r="J95" s="260"/>
      <c r="K95" s="274"/>
    </row>
    <row r="96" s="1" customFormat="1" ht="15" customHeight="1">
      <c r="B96" s="283"/>
      <c r="C96" s="260" t="s">
        <v>38</v>
      </c>
      <c r="D96" s="260"/>
      <c r="E96" s="260"/>
      <c r="F96" s="282" t="s">
        <v>815</v>
      </c>
      <c r="G96" s="281"/>
      <c r="H96" s="260" t="s">
        <v>852</v>
      </c>
      <c r="I96" s="260" t="s">
        <v>850</v>
      </c>
      <c r="J96" s="260"/>
      <c r="K96" s="274"/>
    </row>
    <row r="97" s="1" customFormat="1" ht="15" customHeight="1">
      <c r="B97" s="283"/>
      <c r="C97" s="260" t="s">
        <v>48</v>
      </c>
      <c r="D97" s="260"/>
      <c r="E97" s="260"/>
      <c r="F97" s="282" t="s">
        <v>815</v>
      </c>
      <c r="G97" s="281"/>
      <c r="H97" s="260" t="s">
        <v>853</v>
      </c>
      <c r="I97" s="260" t="s">
        <v>850</v>
      </c>
      <c r="J97" s="260"/>
      <c r="K97" s="274"/>
    </row>
    <row r="98" s="1" customFormat="1" ht="15" customHeight="1">
      <c r="B98" s="286"/>
      <c r="C98" s="287"/>
      <c r="D98" s="287"/>
      <c r="E98" s="287"/>
      <c r="F98" s="287"/>
      <c r="G98" s="287"/>
      <c r="H98" s="287"/>
      <c r="I98" s="287"/>
      <c r="J98" s="287"/>
      <c r="K98" s="288"/>
    </row>
    <row r="99" s="1" customFormat="1" ht="18.75" customHeight="1">
      <c r="B99" s="289"/>
      <c r="C99" s="290"/>
      <c r="D99" s="290"/>
      <c r="E99" s="290"/>
      <c r="F99" s="290"/>
      <c r="G99" s="290"/>
      <c r="H99" s="290"/>
      <c r="I99" s="290"/>
      <c r="J99" s="290"/>
      <c r="K99" s="289"/>
    </row>
    <row r="100" s="1" customFormat="1" ht="18.75" customHeight="1"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</row>
    <row r="101" s="1" customFormat="1" ht="7.5" customHeight="1">
      <c r="B101" s="269"/>
      <c r="C101" s="270"/>
      <c r="D101" s="270"/>
      <c r="E101" s="270"/>
      <c r="F101" s="270"/>
      <c r="G101" s="270"/>
      <c r="H101" s="270"/>
      <c r="I101" s="270"/>
      <c r="J101" s="270"/>
      <c r="K101" s="271"/>
    </row>
    <row r="102" s="1" customFormat="1" ht="45" customHeight="1">
      <c r="B102" s="272"/>
      <c r="C102" s="273" t="s">
        <v>854</v>
      </c>
      <c r="D102" s="273"/>
      <c r="E102" s="273"/>
      <c r="F102" s="273"/>
      <c r="G102" s="273"/>
      <c r="H102" s="273"/>
      <c r="I102" s="273"/>
      <c r="J102" s="273"/>
      <c r="K102" s="274"/>
    </row>
    <row r="103" s="1" customFormat="1" ht="17.25" customHeight="1">
      <c r="B103" s="272"/>
      <c r="C103" s="275" t="s">
        <v>809</v>
      </c>
      <c r="D103" s="275"/>
      <c r="E103" s="275"/>
      <c r="F103" s="275" t="s">
        <v>810</v>
      </c>
      <c r="G103" s="276"/>
      <c r="H103" s="275" t="s">
        <v>54</v>
      </c>
      <c r="I103" s="275" t="s">
        <v>57</v>
      </c>
      <c r="J103" s="275" t="s">
        <v>811</v>
      </c>
      <c r="K103" s="274"/>
    </row>
    <row r="104" s="1" customFormat="1" ht="17.25" customHeight="1">
      <c r="B104" s="272"/>
      <c r="C104" s="277" t="s">
        <v>812</v>
      </c>
      <c r="D104" s="277"/>
      <c r="E104" s="277"/>
      <c r="F104" s="278" t="s">
        <v>813</v>
      </c>
      <c r="G104" s="279"/>
      <c r="H104" s="277"/>
      <c r="I104" s="277"/>
      <c r="J104" s="277" t="s">
        <v>814</v>
      </c>
      <c r="K104" s="274"/>
    </row>
    <row r="105" s="1" customFormat="1" ht="5.25" customHeight="1">
      <c r="B105" s="272"/>
      <c r="C105" s="275"/>
      <c r="D105" s="275"/>
      <c r="E105" s="275"/>
      <c r="F105" s="275"/>
      <c r="G105" s="291"/>
      <c r="H105" s="275"/>
      <c r="I105" s="275"/>
      <c r="J105" s="275"/>
      <c r="K105" s="274"/>
    </row>
    <row r="106" s="1" customFormat="1" ht="15" customHeight="1">
      <c r="B106" s="272"/>
      <c r="C106" s="260" t="s">
        <v>53</v>
      </c>
      <c r="D106" s="280"/>
      <c r="E106" s="280"/>
      <c r="F106" s="282" t="s">
        <v>815</v>
      </c>
      <c r="G106" s="291"/>
      <c r="H106" s="260" t="s">
        <v>855</v>
      </c>
      <c r="I106" s="260" t="s">
        <v>817</v>
      </c>
      <c r="J106" s="260">
        <v>20</v>
      </c>
      <c r="K106" s="274"/>
    </row>
    <row r="107" s="1" customFormat="1" ht="15" customHeight="1">
      <c r="B107" s="272"/>
      <c r="C107" s="260" t="s">
        <v>818</v>
      </c>
      <c r="D107" s="260"/>
      <c r="E107" s="260"/>
      <c r="F107" s="282" t="s">
        <v>815</v>
      </c>
      <c r="G107" s="260"/>
      <c r="H107" s="260" t="s">
        <v>855</v>
      </c>
      <c r="I107" s="260" t="s">
        <v>817</v>
      </c>
      <c r="J107" s="260">
        <v>120</v>
      </c>
      <c r="K107" s="274"/>
    </row>
    <row r="108" s="1" customFormat="1" ht="15" customHeight="1">
      <c r="B108" s="283"/>
      <c r="C108" s="260" t="s">
        <v>820</v>
      </c>
      <c r="D108" s="260"/>
      <c r="E108" s="260"/>
      <c r="F108" s="282" t="s">
        <v>821</v>
      </c>
      <c r="G108" s="260"/>
      <c r="H108" s="260" t="s">
        <v>855</v>
      </c>
      <c r="I108" s="260" t="s">
        <v>817</v>
      </c>
      <c r="J108" s="260">
        <v>50</v>
      </c>
      <c r="K108" s="274"/>
    </row>
    <row r="109" s="1" customFormat="1" ht="15" customHeight="1">
      <c r="B109" s="283"/>
      <c r="C109" s="260" t="s">
        <v>823</v>
      </c>
      <c r="D109" s="260"/>
      <c r="E109" s="260"/>
      <c r="F109" s="282" t="s">
        <v>815</v>
      </c>
      <c r="G109" s="260"/>
      <c r="H109" s="260" t="s">
        <v>855</v>
      </c>
      <c r="I109" s="260" t="s">
        <v>825</v>
      </c>
      <c r="J109" s="260"/>
      <c r="K109" s="274"/>
    </row>
    <row r="110" s="1" customFormat="1" ht="15" customHeight="1">
      <c r="B110" s="283"/>
      <c r="C110" s="260" t="s">
        <v>834</v>
      </c>
      <c r="D110" s="260"/>
      <c r="E110" s="260"/>
      <c r="F110" s="282" t="s">
        <v>821</v>
      </c>
      <c r="G110" s="260"/>
      <c r="H110" s="260" t="s">
        <v>855</v>
      </c>
      <c r="I110" s="260" t="s">
        <v>817</v>
      </c>
      <c r="J110" s="260">
        <v>50</v>
      </c>
      <c r="K110" s="274"/>
    </row>
    <row r="111" s="1" customFormat="1" ht="15" customHeight="1">
      <c r="B111" s="283"/>
      <c r="C111" s="260" t="s">
        <v>842</v>
      </c>
      <c r="D111" s="260"/>
      <c r="E111" s="260"/>
      <c r="F111" s="282" t="s">
        <v>821</v>
      </c>
      <c r="G111" s="260"/>
      <c r="H111" s="260" t="s">
        <v>855</v>
      </c>
      <c r="I111" s="260" t="s">
        <v>817</v>
      </c>
      <c r="J111" s="260">
        <v>50</v>
      </c>
      <c r="K111" s="274"/>
    </row>
    <row r="112" s="1" customFormat="1" ht="15" customHeight="1">
      <c r="B112" s="283"/>
      <c r="C112" s="260" t="s">
        <v>840</v>
      </c>
      <c r="D112" s="260"/>
      <c r="E112" s="260"/>
      <c r="F112" s="282" t="s">
        <v>821</v>
      </c>
      <c r="G112" s="260"/>
      <c r="H112" s="260" t="s">
        <v>855</v>
      </c>
      <c r="I112" s="260" t="s">
        <v>817</v>
      </c>
      <c r="J112" s="260">
        <v>50</v>
      </c>
      <c r="K112" s="274"/>
    </row>
    <row r="113" s="1" customFormat="1" ht="15" customHeight="1">
      <c r="B113" s="283"/>
      <c r="C113" s="260" t="s">
        <v>53</v>
      </c>
      <c r="D113" s="260"/>
      <c r="E113" s="260"/>
      <c r="F113" s="282" t="s">
        <v>815</v>
      </c>
      <c r="G113" s="260"/>
      <c r="H113" s="260" t="s">
        <v>856</v>
      </c>
      <c r="I113" s="260" t="s">
        <v>817</v>
      </c>
      <c r="J113" s="260">
        <v>20</v>
      </c>
      <c r="K113" s="274"/>
    </row>
    <row r="114" s="1" customFormat="1" ht="15" customHeight="1">
      <c r="B114" s="283"/>
      <c r="C114" s="260" t="s">
        <v>857</v>
      </c>
      <c r="D114" s="260"/>
      <c r="E114" s="260"/>
      <c r="F114" s="282" t="s">
        <v>815</v>
      </c>
      <c r="G114" s="260"/>
      <c r="H114" s="260" t="s">
        <v>858</v>
      </c>
      <c r="I114" s="260" t="s">
        <v>817</v>
      </c>
      <c r="J114" s="260">
        <v>120</v>
      </c>
      <c r="K114" s="274"/>
    </row>
    <row r="115" s="1" customFormat="1" ht="15" customHeight="1">
      <c r="B115" s="283"/>
      <c r="C115" s="260" t="s">
        <v>38</v>
      </c>
      <c r="D115" s="260"/>
      <c r="E115" s="260"/>
      <c r="F115" s="282" t="s">
        <v>815</v>
      </c>
      <c r="G115" s="260"/>
      <c r="H115" s="260" t="s">
        <v>859</v>
      </c>
      <c r="I115" s="260" t="s">
        <v>850</v>
      </c>
      <c r="J115" s="260"/>
      <c r="K115" s="274"/>
    </row>
    <row r="116" s="1" customFormat="1" ht="15" customHeight="1">
      <c r="B116" s="283"/>
      <c r="C116" s="260" t="s">
        <v>48</v>
      </c>
      <c r="D116" s="260"/>
      <c r="E116" s="260"/>
      <c r="F116" s="282" t="s">
        <v>815</v>
      </c>
      <c r="G116" s="260"/>
      <c r="H116" s="260" t="s">
        <v>860</v>
      </c>
      <c r="I116" s="260" t="s">
        <v>850</v>
      </c>
      <c r="J116" s="260"/>
      <c r="K116" s="274"/>
    </row>
    <row r="117" s="1" customFormat="1" ht="15" customHeight="1">
      <c r="B117" s="283"/>
      <c r="C117" s="260" t="s">
        <v>57</v>
      </c>
      <c r="D117" s="260"/>
      <c r="E117" s="260"/>
      <c r="F117" s="282" t="s">
        <v>815</v>
      </c>
      <c r="G117" s="260"/>
      <c r="H117" s="260" t="s">
        <v>861</v>
      </c>
      <c r="I117" s="260" t="s">
        <v>862</v>
      </c>
      <c r="J117" s="260"/>
      <c r="K117" s="274"/>
    </row>
    <row r="118" s="1" customFormat="1" ht="15" customHeight="1">
      <c r="B118" s="286"/>
      <c r="C118" s="292"/>
      <c r="D118" s="292"/>
      <c r="E118" s="292"/>
      <c r="F118" s="292"/>
      <c r="G118" s="292"/>
      <c r="H118" s="292"/>
      <c r="I118" s="292"/>
      <c r="J118" s="292"/>
      <c r="K118" s="288"/>
    </row>
    <row r="119" s="1" customFormat="1" ht="18.75" customHeight="1">
      <c r="B119" s="293"/>
      <c r="C119" s="257"/>
      <c r="D119" s="257"/>
      <c r="E119" s="257"/>
      <c r="F119" s="294"/>
      <c r="G119" s="257"/>
      <c r="H119" s="257"/>
      <c r="I119" s="257"/>
      <c r="J119" s="257"/>
      <c r="K119" s="293"/>
    </row>
    <row r="120" s="1" customFormat="1" ht="18.75" customHeight="1"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</row>
    <row r="121" s="1" customFormat="1" ht="7.5" customHeight="1">
      <c r="B121" s="295"/>
      <c r="C121" s="296"/>
      <c r="D121" s="296"/>
      <c r="E121" s="296"/>
      <c r="F121" s="296"/>
      <c r="G121" s="296"/>
      <c r="H121" s="296"/>
      <c r="I121" s="296"/>
      <c r="J121" s="296"/>
      <c r="K121" s="297"/>
    </row>
    <row r="122" s="1" customFormat="1" ht="45" customHeight="1">
      <c r="B122" s="298"/>
      <c r="C122" s="251" t="s">
        <v>863</v>
      </c>
      <c r="D122" s="251"/>
      <c r="E122" s="251"/>
      <c r="F122" s="251"/>
      <c r="G122" s="251"/>
      <c r="H122" s="251"/>
      <c r="I122" s="251"/>
      <c r="J122" s="251"/>
      <c r="K122" s="299"/>
    </row>
    <row r="123" s="1" customFormat="1" ht="17.25" customHeight="1">
      <c r="B123" s="300"/>
      <c r="C123" s="275" t="s">
        <v>809</v>
      </c>
      <c r="D123" s="275"/>
      <c r="E123" s="275"/>
      <c r="F123" s="275" t="s">
        <v>810</v>
      </c>
      <c r="G123" s="276"/>
      <c r="H123" s="275" t="s">
        <v>54</v>
      </c>
      <c r="I123" s="275" t="s">
        <v>57</v>
      </c>
      <c r="J123" s="275" t="s">
        <v>811</v>
      </c>
      <c r="K123" s="301"/>
    </row>
    <row r="124" s="1" customFormat="1" ht="17.25" customHeight="1">
      <c r="B124" s="300"/>
      <c r="C124" s="277" t="s">
        <v>812</v>
      </c>
      <c r="D124" s="277"/>
      <c r="E124" s="277"/>
      <c r="F124" s="278" t="s">
        <v>813</v>
      </c>
      <c r="G124" s="279"/>
      <c r="H124" s="277"/>
      <c r="I124" s="277"/>
      <c r="J124" s="277" t="s">
        <v>814</v>
      </c>
      <c r="K124" s="301"/>
    </row>
    <row r="125" s="1" customFormat="1" ht="5.25" customHeight="1">
      <c r="B125" s="302"/>
      <c r="C125" s="280"/>
      <c r="D125" s="280"/>
      <c r="E125" s="280"/>
      <c r="F125" s="280"/>
      <c r="G125" s="260"/>
      <c r="H125" s="280"/>
      <c r="I125" s="280"/>
      <c r="J125" s="280"/>
      <c r="K125" s="303"/>
    </row>
    <row r="126" s="1" customFormat="1" ht="15" customHeight="1">
      <c r="B126" s="302"/>
      <c r="C126" s="260" t="s">
        <v>818</v>
      </c>
      <c r="D126" s="280"/>
      <c r="E126" s="280"/>
      <c r="F126" s="282" t="s">
        <v>815</v>
      </c>
      <c r="G126" s="260"/>
      <c r="H126" s="260" t="s">
        <v>855</v>
      </c>
      <c r="I126" s="260" t="s">
        <v>817</v>
      </c>
      <c r="J126" s="260">
        <v>120</v>
      </c>
      <c r="K126" s="304"/>
    </row>
    <row r="127" s="1" customFormat="1" ht="15" customHeight="1">
      <c r="B127" s="302"/>
      <c r="C127" s="260" t="s">
        <v>864</v>
      </c>
      <c r="D127" s="260"/>
      <c r="E127" s="260"/>
      <c r="F127" s="282" t="s">
        <v>815</v>
      </c>
      <c r="G127" s="260"/>
      <c r="H127" s="260" t="s">
        <v>865</v>
      </c>
      <c r="I127" s="260" t="s">
        <v>817</v>
      </c>
      <c r="J127" s="260" t="s">
        <v>866</v>
      </c>
      <c r="K127" s="304"/>
    </row>
    <row r="128" s="1" customFormat="1" ht="15" customHeight="1">
      <c r="B128" s="302"/>
      <c r="C128" s="260" t="s">
        <v>763</v>
      </c>
      <c r="D128" s="260"/>
      <c r="E128" s="260"/>
      <c r="F128" s="282" t="s">
        <v>815</v>
      </c>
      <c r="G128" s="260"/>
      <c r="H128" s="260" t="s">
        <v>867</v>
      </c>
      <c r="I128" s="260" t="s">
        <v>817</v>
      </c>
      <c r="J128" s="260" t="s">
        <v>866</v>
      </c>
      <c r="K128" s="304"/>
    </row>
    <row r="129" s="1" customFormat="1" ht="15" customHeight="1">
      <c r="B129" s="302"/>
      <c r="C129" s="260" t="s">
        <v>826</v>
      </c>
      <c r="D129" s="260"/>
      <c r="E129" s="260"/>
      <c r="F129" s="282" t="s">
        <v>821</v>
      </c>
      <c r="G129" s="260"/>
      <c r="H129" s="260" t="s">
        <v>827</v>
      </c>
      <c r="I129" s="260" t="s">
        <v>817</v>
      </c>
      <c r="J129" s="260">
        <v>15</v>
      </c>
      <c r="K129" s="304"/>
    </row>
    <row r="130" s="1" customFormat="1" ht="15" customHeight="1">
      <c r="B130" s="302"/>
      <c r="C130" s="284" t="s">
        <v>828</v>
      </c>
      <c r="D130" s="284"/>
      <c r="E130" s="284"/>
      <c r="F130" s="285" t="s">
        <v>821</v>
      </c>
      <c r="G130" s="284"/>
      <c r="H130" s="284" t="s">
        <v>829</v>
      </c>
      <c r="I130" s="284" t="s">
        <v>817</v>
      </c>
      <c r="J130" s="284">
        <v>15</v>
      </c>
      <c r="K130" s="304"/>
    </row>
    <row r="131" s="1" customFormat="1" ht="15" customHeight="1">
      <c r="B131" s="302"/>
      <c r="C131" s="284" t="s">
        <v>830</v>
      </c>
      <c r="D131" s="284"/>
      <c r="E131" s="284"/>
      <c r="F131" s="285" t="s">
        <v>821</v>
      </c>
      <c r="G131" s="284"/>
      <c r="H131" s="284" t="s">
        <v>831</v>
      </c>
      <c r="I131" s="284" t="s">
        <v>817</v>
      </c>
      <c r="J131" s="284">
        <v>20</v>
      </c>
      <c r="K131" s="304"/>
    </row>
    <row r="132" s="1" customFormat="1" ht="15" customHeight="1">
      <c r="B132" s="302"/>
      <c r="C132" s="284" t="s">
        <v>832</v>
      </c>
      <c r="D132" s="284"/>
      <c r="E132" s="284"/>
      <c r="F132" s="285" t="s">
        <v>821</v>
      </c>
      <c r="G132" s="284"/>
      <c r="H132" s="284" t="s">
        <v>833</v>
      </c>
      <c r="I132" s="284" t="s">
        <v>817</v>
      </c>
      <c r="J132" s="284">
        <v>20</v>
      </c>
      <c r="K132" s="304"/>
    </row>
    <row r="133" s="1" customFormat="1" ht="15" customHeight="1">
      <c r="B133" s="302"/>
      <c r="C133" s="260" t="s">
        <v>820</v>
      </c>
      <c r="D133" s="260"/>
      <c r="E133" s="260"/>
      <c r="F133" s="282" t="s">
        <v>821</v>
      </c>
      <c r="G133" s="260"/>
      <c r="H133" s="260" t="s">
        <v>855</v>
      </c>
      <c r="I133" s="260" t="s">
        <v>817</v>
      </c>
      <c r="J133" s="260">
        <v>50</v>
      </c>
      <c r="K133" s="304"/>
    </row>
    <row r="134" s="1" customFormat="1" ht="15" customHeight="1">
      <c r="B134" s="302"/>
      <c r="C134" s="260" t="s">
        <v>834</v>
      </c>
      <c r="D134" s="260"/>
      <c r="E134" s="260"/>
      <c r="F134" s="282" t="s">
        <v>821</v>
      </c>
      <c r="G134" s="260"/>
      <c r="H134" s="260" t="s">
        <v>855</v>
      </c>
      <c r="I134" s="260" t="s">
        <v>817</v>
      </c>
      <c r="J134" s="260">
        <v>50</v>
      </c>
      <c r="K134" s="304"/>
    </row>
    <row r="135" s="1" customFormat="1" ht="15" customHeight="1">
      <c r="B135" s="302"/>
      <c r="C135" s="260" t="s">
        <v>840</v>
      </c>
      <c r="D135" s="260"/>
      <c r="E135" s="260"/>
      <c r="F135" s="282" t="s">
        <v>821</v>
      </c>
      <c r="G135" s="260"/>
      <c r="H135" s="260" t="s">
        <v>855</v>
      </c>
      <c r="I135" s="260" t="s">
        <v>817</v>
      </c>
      <c r="J135" s="260">
        <v>50</v>
      </c>
      <c r="K135" s="304"/>
    </row>
    <row r="136" s="1" customFormat="1" ht="15" customHeight="1">
      <c r="B136" s="302"/>
      <c r="C136" s="260" t="s">
        <v>842</v>
      </c>
      <c r="D136" s="260"/>
      <c r="E136" s="260"/>
      <c r="F136" s="282" t="s">
        <v>821</v>
      </c>
      <c r="G136" s="260"/>
      <c r="H136" s="260" t="s">
        <v>855</v>
      </c>
      <c r="I136" s="260" t="s">
        <v>817</v>
      </c>
      <c r="J136" s="260">
        <v>50</v>
      </c>
      <c r="K136" s="304"/>
    </row>
    <row r="137" s="1" customFormat="1" ht="15" customHeight="1">
      <c r="B137" s="302"/>
      <c r="C137" s="260" t="s">
        <v>843</v>
      </c>
      <c r="D137" s="260"/>
      <c r="E137" s="260"/>
      <c r="F137" s="282" t="s">
        <v>821</v>
      </c>
      <c r="G137" s="260"/>
      <c r="H137" s="260" t="s">
        <v>868</v>
      </c>
      <c r="I137" s="260" t="s">
        <v>817</v>
      </c>
      <c r="J137" s="260">
        <v>255</v>
      </c>
      <c r="K137" s="304"/>
    </row>
    <row r="138" s="1" customFormat="1" ht="15" customHeight="1">
      <c r="B138" s="302"/>
      <c r="C138" s="260" t="s">
        <v>845</v>
      </c>
      <c r="D138" s="260"/>
      <c r="E138" s="260"/>
      <c r="F138" s="282" t="s">
        <v>815</v>
      </c>
      <c r="G138" s="260"/>
      <c r="H138" s="260" t="s">
        <v>869</v>
      </c>
      <c r="I138" s="260" t="s">
        <v>847</v>
      </c>
      <c r="J138" s="260"/>
      <c r="K138" s="304"/>
    </row>
    <row r="139" s="1" customFormat="1" ht="15" customHeight="1">
      <c r="B139" s="302"/>
      <c r="C139" s="260" t="s">
        <v>848</v>
      </c>
      <c r="D139" s="260"/>
      <c r="E139" s="260"/>
      <c r="F139" s="282" t="s">
        <v>815</v>
      </c>
      <c r="G139" s="260"/>
      <c r="H139" s="260" t="s">
        <v>870</v>
      </c>
      <c r="I139" s="260" t="s">
        <v>850</v>
      </c>
      <c r="J139" s="260"/>
      <c r="K139" s="304"/>
    </row>
    <row r="140" s="1" customFormat="1" ht="15" customHeight="1">
      <c r="B140" s="302"/>
      <c r="C140" s="260" t="s">
        <v>851</v>
      </c>
      <c r="D140" s="260"/>
      <c r="E140" s="260"/>
      <c r="F140" s="282" t="s">
        <v>815</v>
      </c>
      <c r="G140" s="260"/>
      <c r="H140" s="260" t="s">
        <v>851</v>
      </c>
      <c r="I140" s="260" t="s">
        <v>850</v>
      </c>
      <c r="J140" s="260"/>
      <c r="K140" s="304"/>
    </row>
    <row r="141" s="1" customFormat="1" ht="15" customHeight="1">
      <c r="B141" s="302"/>
      <c r="C141" s="260" t="s">
        <v>38</v>
      </c>
      <c r="D141" s="260"/>
      <c r="E141" s="260"/>
      <c r="F141" s="282" t="s">
        <v>815</v>
      </c>
      <c r="G141" s="260"/>
      <c r="H141" s="260" t="s">
        <v>871</v>
      </c>
      <c r="I141" s="260" t="s">
        <v>850</v>
      </c>
      <c r="J141" s="260"/>
      <c r="K141" s="304"/>
    </row>
    <row r="142" s="1" customFormat="1" ht="15" customHeight="1">
      <c r="B142" s="302"/>
      <c r="C142" s="260" t="s">
        <v>872</v>
      </c>
      <c r="D142" s="260"/>
      <c r="E142" s="260"/>
      <c r="F142" s="282" t="s">
        <v>815</v>
      </c>
      <c r="G142" s="260"/>
      <c r="H142" s="260" t="s">
        <v>873</v>
      </c>
      <c r="I142" s="260" t="s">
        <v>850</v>
      </c>
      <c r="J142" s="260"/>
      <c r="K142" s="304"/>
    </row>
    <row r="143" s="1" customFormat="1" ht="15" customHeight="1">
      <c r="B143" s="305"/>
      <c r="C143" s="306"/>
      <c r="D143" s="306"/>
      <c r="E143" s="306"/>
      <c r="F143" s="306"/>
      <c r="G143" s="306"/>
      <c r="H143" s="306"/>
      <c r="I143" s="306"/>
      <c r="J143" s="306"/>
      <c r="K143" s="307"/>
    </row>
    <row r="144" s="1" customFormat="1" ht="18.75" customHeight="1">
      <c r="B144" s="257"/>
      <c r="C144" s="257"/>
      <c r="D144" s="257"/>
      <c r="E144" s="257"/>
      <c r="F144" s="294"/>
      <c r="G144" s="257"/>
      <c r="H144" s="257"/>
      <c r="I144" s="257"/>
      <c r="J144" s="257"/>
      <c r="K144" s="257"/>
    </row>
    <row r="145" s="1" customFormat="1" ht="18.75" customHeight="1"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</row>
    <row r="146" s="1" customFormat="1" ht="7.5" customHeight="1">
      <c r="B146" s="269"/>
      <c r="C146" s="270"/>
      <c r="D146" s="270"/>
      <c r="E146" s="270"/>
      <c r="F146" s="270"/>
      <c r="G146" s="270"/>
      <c r="H146" s="270"/>
      <c r="I146" s="270"/>
      <c r="J146" s="270"/>
      <c r="K146" s="271"/>
    </row>
    <row r="147" s="1" customFormat="1" ht="45" customHeight="1">
      <c r="B147" s="272"/>
      <c r="C147" s="273" t="s">
        <v>874</v>
      </c>
      <c r="D147" s="273"/>
      <c r="E147" s="273"/>
      <c r="F147" s="273"/>
      <c r="G147" s="273"/>
      <c r="H147" s="273"/>
      <c r="I147" s="273"/>
      <c r="J147" s="273"/>
      <c r="K147" s="274"/>
    </row>
    <row r="148" s="1" customFormat="1" ht="17.25" customHeight="1">
      <c r="B148" s="272"/>
      <c r="C148" s="275" t="s">
        <v>809</v>
      </c>
      <c r="D148" s="275"/>
      <c r="E148" s="275"/>
      <c r="F148" s="275" t="s">
        <v>810</v>
      </c>
      <c r="G148" s="276"/>
      <c r="H148" s="275" t="s">
        <v>54</v>
      </c>
      <c r="I148" s="275" t="s">
        <v>57</v>
      </c>
      <c r="J148" s="275" t="s">
        <v>811</v>
      </c>
      <c r="K148" s="274"/>
    </row>
    <row r="149" s="1" customFormat="1" ht="17.25" customHeight="1">
      <c r="B149" s="272"/>
      <c r="C149" s="277" t="s">
        <v>812</v>
      </c>
      <c r="D149" s="277"/>
      <c r="E149" s="277"/>
      <c r="F149" s="278" t="s">
        <v>813</v>
      </c>
      <c r="G149" s="279"/>
      <c r="H149" s="277"/>
      <c r="I149" s="277"/>
      <c r="J149" s="277" t="s">
        <v>814</v>
      </c>
      <c r="K149" s="274"/>
    </row>
    <row r="150" s="1" customFormat="1" ht="5.25" customHeight="1">
      <c r="B150" s="283"/>
      <c r="C150" s="280"/>
      <c r="D150" s="280"/>
      <c r="E150" s="280"/>
      <c r="F150" s="280"/>
      <c r="G150" s="281"/>
      <c r="H150" s="280"/>
      <c r="I150" s="280"/>
      <c r="J150" s="280"/>
      <c r="K150" s="304"/>
    </row>
    <row r="151" s="1" customFormat="1" ht="15" customHeight="1">
      <c r="B151" s="283"/>
      <c r="C151" s="308" t="s">
        <v>818</v>
      </c>
      <c r="D151" s="260"/>
      <c r="E151" s="260"/>
      <c r="F151" s="309" t="s">
        <v>815</v>
      </c>
      <c r="G151" s="260"/>
      <c r="H151" s="308" t="s">
        <v>855</v>
      </c>
      <c r="I151" s="308" t="s">
        <v>817</v>
      </c>
      <c r="J151" s="308">
        <v>120</v>
      </c>
      <c r="K151" s="304"/>
    </row>
    <row r="152" s="1" customFormat="1" ht="15" customHeight="1">
      <c r="B152" s="283"/>
      <c r="C152" s="308" t="s">
        <v>864</v>
      </c>
      <c r="D152" s="260"/>
      <c r="E152" s="260"/>
      <c r="F152" s="309" t="s">
        <v>815</v>
      </c>
      <c r="G152" s="260"/>
      <c r="H152" s="308" t="s">
        <v>875</v>
      </c>
      <c r="I152" s="308" t="s">
        <v>817</v>
      </c>
      <c r="J152" s="308" t="s">
        <v>866</v>
      </c>
      <c r="K152" s="304"/>
    </row>
    <row r="153" s="1" customFormat="1" ht="15" customHeight="1">
      <c r="B153" s="283"/>
      <c r="C153" s="308" t="s">
        <v>763</v>
      </c>
      <c r="D153" s="260"/>
      <c r="E153" s="260"/>
      <c r="F153" s="309" t="s">
        <v>815</v>
      </c>
      <c r="G153" s="260"/>
      <c r="H153" s="308" t="s">
        <v>876</v>
      </c>
      <c r="I153" s="308" t="s">
        <v>817</v>
      </c>
      <c r="J153" s="308" t="s">
        <v>866</v>
      </c>
      <c r="K153" s="304"/>
    </row>
    <row r="154" s="1" customFormat="1" ht="15" customHeight="1">
      <c r="B154" s="283"/>
      <c r="C154" s="308" t="s">
        <v>820</v>
      </c>
      <c r="D154" s="260"/>
      <c r="E154" s="260"/>
      <c r="F154" s="309" t="s">
        <v>821</v>
      </c>
      <c r="G154" s="260"/>
      <c r="H154" s="308" t="s">
        <v>855</v>
      </c>
      <c r="I154" s="308" t="s">
        <v>817</v>
      </c>
      <c r="J154" s="308">
        <v>50</v>
      </c>
      <c r="K154" s="304"/>
    </row>
    <row r="155" s="1" customFormat="1" ht="15" customHeight="1">
      <c r="B155" s="283"/>
      <c r="C155" s="308" t="s">
        <v>823</v>
      </c>
      <c r="D155" s="260"/>
      <c r="E155" s="260"/>
      <c r="F155" s="309" t="s">
        <v>815</v>
      </c>
      <c r="G155" s="260"/>
      <c r="H155" s="308" t="s">
        <v>855</v>
      </c>
      <c r="I155" s="308" t="s">
        <v>825</v>
      </c>
      <c r="J155" s="308"/>
      <c r="K155" s="304"/>
    </row>
    <row r="156" s="1" customFormat="1" ht="15" customHeight="1">
      <c r="B156" s="283"/>
      <c r="C156" s="308" t="s">
        <v>834</v>
      </c>
      <c r="D156" s="260"/>
      <c r="E156" s="260"/>
      <c r="F156" s="309" t="s">
        <v>821</v>
      </c>
      <c r="G156" s="260"/>
      <c r="H156" s="308" t="s">
        <v>855</v>
      </c>
      <c r="I156" s="308" t="s">
        <v>817</v>
      </c>
      <c r="J156" s="308">
        <v>50</v>
      </c>
      <c r="K156" s="304"/>
    </row>
    <row r="157" s="1" customFormat="1" ht="15" customHeight="1">
      <c r="B157" s="283"/>
      <c r="C157" s="308" t="s">
        <v>842</v>
      </c>
      <c r="D157" s="260"/>
      <c r="E157" s="260"/>
      <c r="F157" s="309" t="s">
        <v>821</v>
      </c>
      <c r="G157" s="260"/>
      <c r="H157" s="308" t="s">
        <v>855</v>
      </c>
      <c r="I157" s="308" t="s">
        <v>817</v>
      </c>
      <c r="J157" s="308">
        <v>50</v>
      </c>
      <c r="K157" s="304"/>
    </row>
    <row r="158" s="1" customFormat="1" ht="15" customHeight="1">
      <c r="B158" s="283"/>
      <c r="C158" s="308" t="s">
        <v>840</v>
      </c>
      <c r="D158" s="260"/>
      <c r="E158" s="260"/>
      <c r="F158" s="309" t="s">
        <v>821</v>
      </c>
      <c r="G158" s="260"/>
      <c r="H158" s="308" t="s">
        <v>855</v>
      </c>
      <c r="I158" s="308" t="s">
        <v>817</v>
      </c>
      <c r="J158" s="308">
        <v>50</v>
      </c>
      <c r="K158" s="304"/>
    </row>
    <row r="159" s="1" customFormat="1" ht="15" customHeight="1">
      <c r="B159" s="283"/>
      <c r="C159" s="308" t="s">
        <v>119</v>
      </c>
      <c r="D159" s="260"/>
      <c r="E159" s="260"/>
      <c r="F159" s="309" t="s">
        <v>815</v>
      </c>
      <c r="G159" s="260"/>
      <c r="H159" s="308" t="s">
        <v>877</v>
      </c>
      <c r="I159" s="308" t="s">
        <v>817</v>
      </c>
      <c r="J159" s="308" t="s">
        <v>878</v>
      </c>
      <c r="K159" s="304"/>
    </row>
    <row r="160" s="1" customFormat="1" ht="15" customHeight="1">
      <c r="B160" s="283"/>
      <c r="C160" s="308" t="s">
        <v>879</v>
      </c>
      <c r="D160" s="260"/>
      <c r="E160" s="260"/>
      <c r="F160" s="309" t="s">
        <v>815</v>
      </c>
      <c r="G160" s="260"/>
      <c r="H160" s="308" t="s">
        <v>880</v>
      </c>
      <c r="I160" s="308" t="s">
        <v>850</v>
      </c>
      <c r="J160" s="308"/>
      <c r="K160" s="304"/>
    </row>
    <row r="161" s="1" customFormat="1" ht="15" customHeight="1">
      <c r="B161" s="310"/>
      <c r="C161" s="292"/>
      <c r="D161" s="292"/>
      <c r="E161" s="292"/>
      <c r="F161" s="292"/>
      <c r="G161" s="292"/>
      <c r="H161" s="292"/>
      <c r="I161" s="292"/>
      <c r="J161" s="292"/>
      <c r="K161" s="311"/>
    </row>
    <row r="162" s="1" customFormat="1" ht="18.75" customHeight="1">
      <c r="B162" s="257"/>
      <c r="C162" s="260"/>
      <c r="D162" s="260"/>
      <c r="E162" s="260"/>
      <c r="F162" s="282"/>
      <c r="G162" s="260"/>
      <c r="H162" s="260"/>
      <c r="I162" s="260"/>
      <c r="J162" s="260"/>
      <c r="K162" s="257"/>
    </row>
    <row r="163" s="1" customFormat="1" ht="18.75" customHeight="1"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</row>
    <row r="164" s="1" customFormat="1" ht="7.5" customHeight="1">
      <c r="B164" s="247"/>
      <c r="C164" s="248"/>
      <c r="D164" s="248"/>
      <c r="E164" s="248"/>
      <c r="F164" s="248"/>
      <c r="G164" s="248"/>
      <c r="H164" s="248"/>
      <c r="I164" s="248"/>
      <c r="J164" s="248"/>
      <c r="K164" s="249"/>
    </row>
    <row r="165" s="1" customFormat="1" ht="45" customHeight="1">
      <c r="B165" s="250"/>
      <c r="C165" s="251" t="s">
        <v>881</v>
      </c>
      <c r="D165" s="251"/>
      <c r="E165" s="251"/>
      <c r="F165" s="251"/>
      <c r="G165" s="251"/>
      <c r="H165" s="251"/>
      <c r="I165" s="251"/>
      <c r="J165" s="251"/>
      <c r="K165" s="252"/>
    </row>
    <row r="166" s="1" customFormat="1" ht="17.25" customHeight="1">
      <c r="B166" s="250"/>
      <c r="C166" s="275" t="s">
        <v>809</v>
      </c>
      <c r="D166" s="275"/>
      <c r="E166" s="275"/>
      <c r="F166" s="275" t="s">
        <v>810</v>
      </c>
      <c r="G166" s="312"/>
      <c r="H166" s="313" t="s">
        <v>54</v>
      </c>
      <c r="I166" s="313" t="s">
        <v>57</v>
      </c>
      <c r="J166" s="275" t="s">
        <v>811</v>
      </c>
      <c r="K166" s="252"/>
    </row>
    <row r="167" s="1" customFormat="1" ht="17.25" customHeight="1">
      <c r="B167" s="253"/>
      <c r="C167" s="277" t="s">
        <v>812</v>
      </c>
      <c r="D167" s="277"/>
      <c r="E167" s="277"/>
      <c r="F167" s="278" t="s">
        <v>813</v>
      </c>
      <c r="G167" s="314"/>
      <c r="H167" s="315"/>
      <c r="I167" s="315"/>
      <c r="J167" s="277" t="s">
        <v>814</v>
      </c>
      <c r="K167" s="255"/>
    </row>
    <row r="168" s="1" customFormat="1" ht="5.25" customHeight="1">
      <c r="B168" s="283"/>
      <c r="C168" s="280"/>
      <c r="D168" s="280"/>
      <c r="E168" s="280"/>
      <c r="F168" s="280"/>
      <c r="G168" s="281"/>
      <c r="H168" s="280"/>
      <c r="I168" s="280"/>
      <c r="J168" s="280"/>
      <c r="K168" s="304"/>
    </row>
    <row r="169" s="1" customFormat="1" ht="15" customHeight="1">
      <c r="B169" s="283"/>
      <c r="C169" s="260" t="s">
        <v>818</v>
      </c>
      <c r="D169" s="260"/>
      <c r="E169" s="260"/>
      <c r="F169" s="282" t="s">
        <v>815</v>
      </c>
      <c r="G169" s="260"/>
      <c r="H169" s="260" t="s">
        <v>855</v>
      </c>
      <c r="I169" s="260" t="s">
        <v>817</v>
      </c>
      <c r="J169" s="260">
        <v>120</v>
      </c>
      <c r="K169" s="304"/>
    </row>
    <row r="170" s="1" customFormat="1" ht="15" customHeight="1">
      <c r="B170" s="283"/>
      <c r="C170" s="260" t="s">
        <v>864</v>
      </c>
      <c r="D170" s="260"/>
      <c r="E170" s="260"/>
      <c r="F170" s="282" t="s">
        <v>815</v>
      </c>
      <c r="G170" s="260"/>
      <c r="H170" s="260" t="s">
        <v>865</v>
      </c>
      <c r="I170" s="260" t="s">
        <v>817</v>
      </c>
      <c r="J170" s="260" t="s">
        <v>866</v>
      </c>
      <c r="K170" s="304"/>
    </row>
    <row r="171" s="1" customFormat="1" ht="15" customHeight="1">
      <c r="B171" s="283"/>
      <c r="C171" s="260" t="s">
        <v>763</v>
      </c>
      <c r="D171" s="260"/>
      <c r="E171" s="260"/>
      <c r="F171" s="282" t="s">
        <v>815</v>
      </c>
      <c r="G171" s="260"/>
      <c r="H171" s="260" t="s">
        <v>882</v>
      </c>
      <c r="I171" s="260" t="s">
        <v>817</v>
      </c>
      <c r="J171" s="260" t="s">
        <v>866</v>
      </c>
      <c r="K171" s="304"/>
    </row>
    <row r="172" s="1" customFormat="1" ht="15" customHeight="1">
      <c r="B172" s="283"/>
      <c r="C172" s="260" t="s">
        <v>820</v>
      </c>
      <c r="D172" s="260"/>
      <c r="E172" s="260"/>
      <c r="F172" s="282" t="s">
        <v>821</v>
      </c>
      <c r="G172" s="260"/>
      <c r="H172" s="260" t="s">
        <v>882</v>
      </c>
      <c r="I172" s="260" t="s">
        <v>817</v>
      </c>
      <c r="J172" s="260">
        <v>50</v>
      </c>
      <c r="K172" s="304"/>
    </row>
    <row r="173" s="1" customFormat="1" ht="15" customHeight="1">
      <c r="B173" s="283"/>
      <c r="C173" s="260" t="s">
        <v>823</v>
      </c>
      <c r="D173" s="260"/>
      <c r="E173" s="260"/>
      <c r="F173" s="282" t="s">
        <v>815</v>
      </c>
      <c r="G173" s="260"/>
      <c r="H173" s="260" t="s">
        <v>882</v>
      </c>
      <c r="I173" s="260" t="s">
        <v>825</v>
      </c>
      <c r="J173" s="260"/>
      <c r="K173" s="304"/>
    </row>
    <row r="174" s="1" customFormat="1" ht="15" customHeight="1">
      <c r="B174" s="283"/>
      <c r="C174" s="260" t="s">
        <v>834</v>
      </c>
      <c r="D174" s="260"/>
      <c r="E174" s="260"/>
      <c r="F174" s="282" t="s">
        <v>821</v>
      </c>
      <c r="G174" s="260"/>
      <c r="H174" s="260" t="s">
        <v>882</v>
      </c>
      <c r="I174" s="260" t="s">
        <v>817</v>
      </c>
      <c r="J174" s="260">
        <v>50</v>
      </c>
      <c r="K174" s="304"/>
    </row>
    <row r="175" s="1" customFormat="1" ht="15" customHeight="1">
      <c r="B175" s="283"/>
      <c r="C175" s="260" t="s">
        <v>842</v>
      </c>
      <c r="D175" s="260"/>
      <c r="E175" s="260"/>
      <c r="F175" s="282" t="s">
        <v>821</v>
      </c>
      <c r="G175" s="260"/>
      <c r="H175" s="260" t="s">
        <v>882</v>
      </c>
      <c r="I175" s="260" t="s">
        <v>817</v>
      </c>
      <c r="J175" s="260">
        <v>50</v>
      </c>
      <c r="K175" s="304"/>
    </row>
    <row r="176" s="1" customFormat="1" ht="15" customHeight="1">
      <c r="B176" s="283"/>
      <c r="C176" s="260" t="s">
        <v>840</v>
      </c>
      <c r="D176" s="260"/>
      <c r="E176" s="260"/>
      <c r="F176" s="282" t="s">
        <v>821</v>
      </c>
      <c r="G176" s="260"/>
      <c r="H176" s="260" t="s">
        <v>882</v>
      </c>
      <c r="I176" s="260" t="s">
        <v>817</v>
      </c>
      <c r="J176" s="260">
        <v>50</v>
      </c>
      <c r="K176" s="304"/>
    </row>
    <row r="177" s="1" customFormat="1" ht="15" customHeight="1">
      <c r="B177" s="283"/>
      <c r="C177" s="260" t="s">
        <v>132</v>
      </c>
      <c r="D177" s="260"/>
      <c r="E177" s="260"/>
      <c r="F177" s="282" t="s">
        <v>815</v>
      </c>
      <c r="G177" s="260"/>
      <c r="H177" s="260" t="s">
        <v>883</v>
      </c>
      <c r="I177" s="260" t="s">
        <v>884</v>
      </c>
      <c r="J177" s="260"/>
      <c r="K177" s="304"/>
    </row>
    <row r="178" s="1" customFormat="1" ht="15" customHeight="1">
      <c r="B178" s="283"/>
      <c r="C178" s="260" t="s">
        <v>57</v>
      </c>
      <c r="D178" s="260"/>
      <c r="E178" s="260"/>
      <c r="F178" s="282" t="s">
        <v>815</v>
      </c>
      <c r="G178" s="260"/>
      <c r="H178" s="260" t="s">
        <v>885</v>
      </c>
      <c r="I178" s="260" t="s">
        <v>886</v>
      </c>
      <c r="J178" s="260">
        <v>1</v>
      </c>
      <c r="K178" s="304"/>
    </row>
    <row r="179" s="1" customFormat="1" ht="15" customHeight="1">
      <c r="B179" s="283"/>
      <c r="C179" s="260" t="s">
        <v>53</v>
      </c>
      <c r="D179" s="260"/>
      <c r="E179" s="260"/>
      <c r="F179" s="282" t="s">
        <v>815</v>
      </c>
      <c r="G179" s="260"/>
      <c r="H179" s="260" t="s">
        <v>887</v>
      </c>
      <c r="I179" s="260" t="s">
        <v>817</v>
      </c>
      <c r="J179" s="260">
        <v>20</v>
      </c>
      <c r="K179" s="304"/>
    </row>
    <row r="180" s="1" customFormat="1" ht="15" customHeight="1">
      <c r="B180" s="283"/>
      <c r="C180" s="260" t="s">
        <v>54</v>
      </c>
      <c r="D180" s="260"/>
      <c r="E180" s="260"/>
      <c r="F180" s="282" t="s">
        <v>815</v>
      </c>
      <c r="G180" s="260"/>
      <c r="H180" s="260" t="s">
        <v>888</v>
      </c>
      <c r="I180" s="260" t="s">
        <v>817</v>
      </c>
      <c r="J180" s="260">
        <v>255</v>
      </c>
      <c r="K180" s="304"/>
    </row>
    <row r="181" s="1" customFormat="1" ht="15" customHeight="1">
      <c r="B181" s="283"/>
      <c r="C181" s="260" t="s">
        <v>133</v>
      </c>
      <c r="D181" s="260"/>
      <c r="E181" s="260"/>
      <c r="F181" s="282" t="s">
        <v>815</v>
      </c>
      <c r="G181" s="260"/>
      <c r="H181" s="260" t="s">
        <v>779</v>
      </c>
      <c r="I181" s="260" t="s">
        <v>817</v>
      </c>
      <c r="J181" s="260">
        <v>10</v>
      </c>
      <c r="K181" s="304"/>
    </row>
    <row r="182" s="1" customFormat="1" ht="15" customHeight="1">
      <c r="B182" s="283"/>
      <c r="C182" s="260" t="s">
        <v>134</v>
      </c>
      <c r="D182" s="260"/>
      <c r="E182" s="260"/>
      <c r="F182" s="282" t="s">
        <v>815</v>
      </c>
      <c r="G182" s="260"/>
      <c r="H182" s="260" t="s">
        <v>889</v>
      </c>
      <c r="I182" s="260" t="s">
        <v>850</v>
      </c>
      <c r="J182" s="260"/>
      <c r="K182" s="304"/>
    </row>
    <row r="183" s="1" customFormat="1" ht="15" customHeight="1">
      <c r="B183" s="283"/>
      <c r="C183" s="260" t="s">
        <v>890</v>
      </c>
      <c r="D183" s="260"/>
      <c r="E183" s="260"/>
      <c r="F183" s="282" t="s">
        <v>815</v>
      </c>
      <c r="G183" s="260"/>
      <c r="H183" s="260" t="s">
        <v>891</v>
      </c>
      <c r="I183" s="260" t="s">
        <v>850</v>
      </c>
      <c r="J183" s="260"/>
      <c r="K183" s="304"/>
    </row>
    <row r="184" s="1" customFormat="1" ht="15" customHeight="1">
      <c r="B184" s="283"/>
      <c r="C184" s="260" t="s">
        <v>879</v>
      </c>
      <c r="D184" s="260"/>
      <c r="E184" s="260"/>
      <c r="F184" s="282" t="s">
        <v>815</v>
      </c>
      <c r="G184" s="260"/>
      <c r="H184" s="260" t="s">
        <v>892</v>
      </c>
      <c r="I184" s="260" t="s">
        <v>850</v>
      </c>
      <c r="J184" s="260"/>
      <c r="K184" s="304"/>
    </row>
    <row r="185" s="1" customFormat="1" ht="15" customHeight="1">
      <c r="B185" s="283"/>
      <c r="C185" s="260" t="s">
        <v>136</v>
      </c>
      <c r="D185" s="260"/>
      <c r="E185" s="260"/>
      <c r="F185" s="282" t="s">
        <v>821</v>
      </c>
      <c r="G185" s="260"/>
      <c r="H185" s="260" t="s">
        <v>893</v>
      </c>
      <c r="I185" s="260" t="s">
        <v>817</v>
      </c>
      <c r="J185" s="260">
        <v>50</v>
      </c>
      <c r="K185" s="304"/>
    </row>
    <row r="186" s="1" customFormat="1" ht="15" customHeight="1">
      <c r="B186" s="283"/>
      <c r="C186" s="260" t="s">
        <v>894</v>
      </c>
      <c r="D186" s="260"/>
      <c r="E186" s="260"/>
      <c r="F186" s="282" t="s">
        <v>821</v>
      </c>
      <c r="G186" s="260"/>
      <c r="H186" s="260" t="s">
        <v>895</v>
      </c>
      <c r="I186" s="260" t="s">
        <v>896</v>
      </c>
      <c r="J186" s="260"/>
      <c r="K186" s="304"/>
    </row>
    <row r="187" s="1" customFormat="1" ht="15" customHeight="1">
      <c r="B187" s="283"/>
      <c r="C187" s="260" t="s">
        <v>897</v>
      </c>
      <c r="D187" s="260"/>
      <c r="E187" s="260"/>
      <c r="F187" s="282" t="s">
        <v>821</v>
      </c>
      <c r="G187" s="260"/>
      <c r="H187" s="260" t="s">
        <v>898</v>
      </c>
      <c r="I187" s="260" t="s">
        <v>896</v>
      </c>
      <c r="J187" s="260"/>
      <c r="K187" s="304"/>
    </row>
    <row r="188" s="1" customFormat="1" ht="15" customHeight="1">
      <c r="B188" s="283"/>
      <c r="C188" s="260" t="s">
        <v>899</v>
      </c>
      <c r="D188" s="260"/>
      <c r="E188" s="260"/>
      <c r="F188" s="282" t="s">
        <v>821</v>
      </c>
      <c r="G188" s="260"/>
      <c r="H188" s="260" t="s">
        <v>900</v>
      </c>
      <c r="I188" s="260" t="s">
        <v>896</v>
      </c>
      <c r="J188" s="260"/>
      <c r="K188" s="304"/>
    </row>
    <row r="189" s="1" customFormat="1" ht="15" customHeight="1">
      <c r="B189" s="283"/>
      <c r="C189" s="316" t="s">
        <v>901</v>
      </c>
      <c r="D189" s="260"/>
      <c r="E189" s="260"/>
      <c r="F189" s="282" t="s">
        <v>821</v>
      </c>
      <c r="G189" s="260"/>
      <c r="H189" s="260" t="s">
        <v>902</v>
      </c>
      <c r="I189" s="260" t="s">
        <v>903</v>
      </c>
      <c r="J189" s="317" t="s">
        <v>904</v>
      </c>
      <c r="K189" s="304"/>
    </row>
    <row r="190" s="1" customFormat="1" ht="15" customHeight="1">
      <c r="B190" s="283"/>
      <c r="C190" s="267" t="s">
        <v>42</v>
      </c>
      <c r="D190" s="260"/>
      <c r="E190" s="260"/>
      <c r="F190" s="282" t="s">
        <v>815</v>
      </c>
      <c r="G190" s="260"/>
      <c r="H190" s="257" t="s">
        <v>905</v>
      </c>
      <c r="I190" s="260" t="s">
        <v>906</v>
      </c>
      <c r="J190" s="260"/>
      <c r="K190" s="304"/>
    </row>
    <row r="191" s="1" customFormat="1" ht="15" customHeight="1">
      <c r="B191" s="283"/>
      <c r="C191" s="267" t="s">
        <v>907</v>
      </c>
      <c r="D191" s="260"/>
      <c r="E191" s="260"/>
      <c r="F191" s="282" t="s">
        <v>815</v>
      </c>
      <c r="G191" s="260"/>
      <c r="H191" s="260" t="s">
        <v>908</v>
      </c>
      <c r="I191" s="260" t="s">
        <v>850</v>
      </c>
      <c r="J191" s="260"/>
      <c r="K191" s="304"/>
    </row>
    <row r="192" s="1" customFormat="1" ht="15" customHeight="1">
      <c r="B192" s="283"/>
      <c r="C192" s="267" t="s">
        <v>909</v>
      </c>
      <c r="D192" s="260"/>
      <c r="E192" s="260"/>
      <c r="F192" s="282" t="s">
        <v>815</v>
      </c>
      <c r="G192" s="260"/>
      <c r="H192" s="260" t="s">
        <v>910</v>
      </c>
      <c r="I192" s="260" t="s">
        <v>850</v>
      </c>
      <c r="J192" s="260"/>
      <c r="K192" s="304"/>
    </row>
    <row r="193" s="1" customFormat="1" ht="15" customHeight="1">
      <c r="B193" s="283"/>
      <c r="C193" s="267" t="s">
        <v>911</v>
      </c>
      <c r="D193" s="260"/>
      <c r="E193" s="260"/>
      <c r="F193" s="282" t="s">
        <v>821</v>
      </c>
      <c r="G193" s="260"/>
      <c r="H193" s="260" t="s">
        <v>912</v>
      </c>
      <c r="I193" s="260" t="s">
        <v>850</v>
      </c>
      <c r="J193" s="260"/>
      <c r="K193" s="304"/>
    </row>
    <row r="194" s="1" customFormat="1" ht="15" customHeight="1">
      <c r="B194" s="310"/>
      <c r="C194" s="318"/>
      <c r="D194" s="292"/>
      <c r="E194" s="292"/>
      <c r="F194" s="292"/>
      <c r="G194" s="292"/>
      <c r="H194" s="292"/>
      <c r="I194" s="292"/>
      <c r="J194" s="292"/>
      <c r="K194" s="311"/>
    </row>
    <row r="195" s="1" customFormat="1" ht="18.75" customHeight="1">
      <c r="B195" s="257"/>
      <c r="C195" s="260"/>
      <c r="D195" s="260"/>
      <c r="E195" s="260"/>
      <c r="F195" s="282"/>
      <c r="G195" s="260"/>
      <c r="H195" s="260"/>
      <c r="I195" s="260"/>
      <c r="J195" s="260"/>
      <c r="K195" s="257"/>
    </row>
    <row r="196" s="1" customFormat="1" ht="18.75" customHeight="1">
      <c r="B196" s="257"/>
      <c r="C196" s="260"/>
      <c r="D196" s="260"/>
      <c r="E196" s="260"/>
      <c r="F196" s="282"/>
      <c r="G196" s="260"/>
      <c r="H196" s="260"/>
      <c r="I196" s="260"/>
      <c r="J196" s="260"/>
      <c r="K196" s="257"/>
    </row>
    <row r="197" s="1" customFormat="1" ht="18.75" customHeight="1"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</row>
    <row r="198" s="1" customFormat="1" ht="13.5">
      <c r="B198" s="247"/>
      <c r="C198" s="248"/>
      <c r="D198" s="248"/>
      <c r="E198" s="248"/>
      <c r="F198" s="248"/>
      <c r="G198" s="248"/>
      <c r="H198" s="248"/>
      <c r="I198" s="248"/>
      <c r="J198" s="248"/>
      <c r="K198" s="249"/>
    </row>
    <row r="199" s="1" customFormat="1" ht="21">
      <c r="B199" s="250"/>
      <c r="C199" s="251" t="s">
        <v>913</v>
      </c>
      <c r="D199" s="251"/>
      <c r="E199" s="251"/>
      <c r="F199" s="251"/>
      <c r="G199" s="251"/>
      <c r="H199" s="251"/>
      <c r="I199" s="251"/>
      <c r="J199" s="251"/>
      <c r="K199" s="252"/>
    </row>
    <row r="200" s="1" customFormat="1" ht="25.5" customHeight="1">
      <c r="B200" s="250"/>
      <c r="C200" s="319" t="s">
        <v>914</v>
      </c>
      <c r="D200" s="319"/>
      <c r="E200" s="319"/>
      <c r="F200" s="319" t="s">
        <v>915</v>
      </c>
      <c r="G200" s="320"/>
      <c r="H200" s="319" t="s">
        <v>916</v>
      </c>
      <c r="I200" s="319"/>
      <c r="J200" s="319"/>
      <c r="K200" s="252"/>
    </row>
    <row r="201" s="1" customFormat="1" ht="5.25" customHeight="1">
      <c r="B201" s="283"/>
      <c r="C201" s="280"/>
      <c r="D201" s="280"/>
      <c r="E201" s="280"/>
      <c r="F201" s="280"/>
      <c r="G201" s="260"/>
      <c r="H201" s="280"/>
      <c r="I201" s="280"/>
      <c r="J201" s="280"/>
      <c r="K201" s="304"/>
    </row>
    <row r="202" s="1" customFormat="1" ht="15" customHeight="1">
      <c r="B202" s="283"/>
      <c r="C202" s="260" t="s">
        <v>906</v>
      </c>
      <c r="D202" s="260"/>
      <c r="E202" s="260"/>
      <c r="F202" s="282" t="s">
        <v>43</v>
      </c>
      <c r="G202" s="260"/>
      <c r="H202" s="260" t="s">
        <v>917</v>
      </c>
      <c r="I202" s="260"/>
      <c r="J202" s="260"/>
      <c r="K202" s="304"/>
    </row>
    <row r="203" s="1" customFormat="1" ht="15" customHeight="1">
      <c r="B203" s="283"/>
      <c r="C203" s="289"/>
      <c r="D203" s="260"/>
      <c r="E203" s="260"/>
      <c r="F203" s="282" t="s">
        <v>44</v>
      </c>
      <c r="G203" s="260"/>
      <c r="H203" s="260" t="s">
        <v>918</v>
      </c>
      <c r="I203" s="260"/>
      <c r="J203" s="260"/>
      <c r="K203" s="304"/>
    </row>
    <row r="204" s="1" customFormat="1" ht="15" customHeight="1">
      <c r="B204" s="283"/>
      <c r="C204" s="289"/>
      <c r="D204" s="260"/>
      <c r="E204" s="260"/>
      <c r="F204" s="282" t="s">
        <v>47</v>
      </c>
      <c r="G204" s="260"/>
      <c r="H204" s="260" t="s">
        <v>919</v>
      </c>
      <c r="I204" s="260"/>
      <c r="J204" s="260"/>
      <c r="K204" s="304"/>
    </row>
    <row r="205" s="1" customFormat="1" ht="15" customHeight="1">
      <c r="B205" s="283"/>
      <c r="C205" s="260"/>
      <c r="D205" s="260"/>
      <c r="E205" s="260"/>
      <c r="F205" s="282" t="s">
        <v>45</v>
      </c>
      <c r="G205" s="260"/>
      <c r="H205" s="260" t="s">
        <v>920</v>
      </c>
      <c r="I205" s="260"/>
      <c r="J205" s="260"/>
      <c r="K205" s="304"/>
    </row>
    <row r="206" s="1" customFormat="1" ht="15" customHeight="1">
      <c r="B206" s="283"/>
      <c r="C206" s="260"/>
      <c r="D206" s="260"/>
      <c r="E206" s="260"/>
      <c r="F206" s="282" t="s">
        <v>46</v>
      </c>
      <c r="G206" s="260"/>
      <c r="H206" s="260" t="s">
        <v>921</v>
      </c>
      <c r="I206" s="260"/>
      <c r="J206" s="260"/>
      <c r="K206" s="304"/>
    </row>
    <row r="207" s="1" customFormat="1" ht="15" customHeight="1">
      <c r="B207" s="283"/>
      <c r="C207" s="260"/>
      <c r="D207" s="260"/>
      <c r="E207" s="260"/>
      <c r="F207" s="282"/>
      <c r="G207" s="260"/>
      <c r="H207" s="260"/>
      <c r="I207" s="260"/>
      <c r="J207" s="260"/>
      <c r="K207" s="304"/>
    </row>
    <row r="208" s="1" customFormat="1" ht="15" customHeight="1">
      <c r="B208" s="283"/>
      <c r="C208" s="260" t="s">
        <v>862</v>
      </c>
      <c r="D208" s="260"/>
      <c r="E208" s="260"/>
      <c r="F208" s="282" t="s">
        <v>79</v>
      </c>
      <c r="G208" s="260"/>
      <c r="H208" s="260" t="s">
        <v>922</v>
      </c>
      <c r="I208" s="260"/>
      <c r="J208" s="260"/>
      <c r="K208" s="304"/>
    </row>
    <row r="209" s="1" customFormat="1" ht="15" customHeight="1">
      <c r="B209" s="283"/>
      <c r="C209" s="289"/>
      <c r="D209" s="260"/>
      <c r="E209" s="260"/>
      <c r="F209" s="282" t="s">
        <v>761</v>
      </c>
      <c r="G209" s="260"/>
      <c r="H209" s="260" t="s">
        <v>762</v>
      </c>
      <c r="I209" s="260"/>
      <c r="J209" s="260"/>
      <c r="K209" s="304"/>
    </row>
    <row r="210" s="1" customFormat="1" ht="15" customHeight="1">
      <c r="B210" s="283"/>
      <c r="C210" s="260"/>
      <c r="D210" s="260"/>
      <c r="E210" s="260"/>
      <c r="F210" s="282" t="s">
        <v>759</v>
      </c>
      <c r="G210" s="260"/>
      <c r="H210" s="260" t="s">
        <v>923</v>
      </c>
      <c r="I210" s="260"/>
      <c r="J210" s="260"/>
      <c r="K210" s="304"/>
    </row>
    <row r="211" s="1" customFormat="1" ht="15" customHeight="1">
      <c r="B211" s="321"/>
      <c r="C211" s="289"/>
      <c r="D211" s="289"/>
      <c r="E211" s="289"/>
      <c r="F211" s="282" t="s">
        <v>85</v>
      </c>
      <c r="G211" s="267"/>
      <c r="H211" s="308" t="s">
        <v>84</v>
      </c>
      <c r="I211" s="308"/>
      <c r="J211" s="308"/>
      <c r="K211" s="322"/>
    </row>
    <row r="212" s="1" customFormat="1" ht="15" customHeight="1">
      <c r="B212" s="321"/>
      <c r="C212" s="289"/>
      <c r="D212" s="289"/>
      <c r="E212" s="289"/>
      <c r="F212" s="282" t="s">
        <v>672</v>
      </c>
      <c r="G212" s="267"/>
      <c r="H212" s="308" t="s">
        <v>924</v>
      </c>
      <c r="I212" s="308"/>
      <c r="J212" s="308"/>
      <c r="K212" s="322"/>
    </row>
    <row r="213" s="1" customFormat="1" ht="15" customHeight="1">
      <c r="B213" s="321"/>
      <c r="C213" s="289"/>
      <c r="D213" s="289"/>
      <c r="E213" s="289"/>
      <c r="F213" s="323"/>
      <c r="G213" s="267"/>
      <c r="H213" s="324"/>
      <c r="I213" s="324"/>
      <c r="J213" s="324"/>
      <c r="K213" s="322"/>
    </row>
    <row r="214" s="1" customFormat="1" ht="15" customHeight="1">
      <c r="B214" s="321"/>
      <c r="C214" s="260" t="s">
        <v>886</v>
      </c>
      <c r="D214" s="289"/>
      <c r="E214" s="289"/>
      <c r="F214" s="282">
        <v>1</v>
      </c>
      <c r="G214" s="267"/>
      <c r="H214" s="308" t="s">
        <v>925</v>
      </c>
      <c r="I214" s="308"/>
      <c r="J214" s="308"/>
      <c r="K214" s="322"/>
    </row>
    <row r="215" s="1" customFormat="1" ht="15" customHeight="1">
      <c r="B215" s="321"/>
      <c r="C215" s="289"/>
      <c r="D215" s="289"/>
      <c r="E215" s="289"/>
      <c r="F215" s="282">
        <v>2</v>
      </c>
      <c r="G215" s="267"/>
      <c r="H215" s="308" t="s">
        <v>926</v>
      </c>
      <c r="I215" s="308"/>
      <c r="J215" s="308"/>
      <c r="K215" s="322"/>
    </row>
    <row r="216" s="1" customFormat="1" ht="15" customHeight="1">
      <c r="B216" s="321"/>
      <c r="C216" s="289"/>
      <c r="D216" s="289"/>
      <c r="E216" s="289"/>
      <c r="F216" s="282">
        <v>3</v>
      </c>
      <c r="G216" s="267"/>
      <c r="H216" s="308" t="s">
        <v>927</v>
      </c>
      <c r="I216" s="308"/>
      <c r="J216" s="308"/>
      <c r="K216" s="322"/>
    </row>
    <row r="217" s="1" customFormat="1" ht="15" customHeight="1">
      <c r="B217" s="321"/>
      <c r="C217" s="289"/>
      <c r="D217" s="289"/>
      <c r="E217" s="289"/>
      <c r="F217" s="282">
        <v>4</v>
      </c>
      <c r="G217" s="267"/>
      <c r="H217" s="308" t="s">
        <v>928</v>
      </c>
      <c r="I217" s="308"/>
      <c r="J217" s="308"/>
      <c r="K217" s="322"/>
    </row>
    <row r="218" s="1" customFormat="1" ht="12.75" customHeight="1">
      <c r="B218" s="325"/>
      <c r="C218" s="326"/>
      <c r="D218" s="326"/>
      <c r="E218" s="326"/>
      <c r="F218" s="326"/>
      <c r="G218" s="326"/>
      <c r="H218" s="326"/>
      <c r="I218" s="326"/>
      <c r="J218" s="326"/>
      <c r="K218" s="32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EVA-DELL\Eva</dc:creator>
  <cp:lastModifiedBy>EVA-DELL\Eva</cp:lastModifiedBy>
  <dcterms:created xsi:type="dcterms:W3CDTF">2020-03-05T09:10:41Z</dcterms:created>
  <dcterms:modified xsi:type="dcterms:W3CDTF">2020-03-05T09:10:43Z</dcterms:modified>
</cp:coreProperties>
</file>